
<file path=[Content_Types].xml><?xml version="1.0" encoding="utf-8"?>
<Types xmlns="http://schemas.openxmlformats.org/package/2006/content-types">
  <Default Extension="rels" ContentType="application/vnd.openxmlformats-package.relationships+xml"/>
  <Default Extension="xml" ContentType="application/vnd.ms-excel.threadedcomments+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comments3.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docProps/custom.xml" ContentType="application/vnd.openxmlformats-officedocument.custom-properties+xml"/>
  <Override PartName="/xl/persons/person.xml" ContentType="application/vnd.ms-excel.person+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O:\Staff\finance\public\Travel\"/>
    </mc:Choice>
  </mc:AlternateContent>
  <xr:revisionPtr revIDLastSave="0" documentId="13_ncr:1_{7CAC4349-F56E-4629-98B5-10194FD72D56}" xr6:coauthVersionLast="46" xr6:coauthVersionMax="46" xr10:uidLastSave="{00000000-0000-0000-0000-000000000000}"/>
  <bookViews>
    <workbookView xWindow="-120" yWindow="-120" windowWidth="29040" windowHeight="15840" xr2:uid="{00000000-000D-0000-FFFF-FFFF00000000}"/>
  </bookViews>
  <sheets>
    <sheet name="Expense Report page 1" sheetId="2" r:id="rId1"/>
    <sheet name="Expense Report Page 2" sheetId="3" r:id="rId2"/>
    <sheet name="Expense Report Page 3" sheetId="6" r:id="rId3"/>
    <sheet name="Rates 2022-04-01_2" sheetId="8" state="hidden" r:id="rId4"/>
    <sheet name="Rates 2022-04-01" sheetId="7" state="hidden" r:id="rId5"/>
  </sheets>
  <definedNames>
    <definedName name="Expenses" localSheetId="0">'Expense Report page 1'!$A$57:$A$64</definedName>
    <definedName name="Expenses">#REF!</definedName>
    <definedName name="ExpenseTypes" localSheetId="0">#REF!</definedName>
    <definedName name="ExpenseTypes">#REF!</definedName>
    <definedName name="Per_Diem_Types" localSheetId="0">'Expense Report page 1'!$C$57:$C$71</definedName>
    <definedName name="Per_Diem_Types">#REF!</definedName>
    <definedName name="PerDiem" localSheetId="0">'Expense Report page 1'!$C$56:$C$71</definedName>
    <definedName name="PerDiem">#REF!</definedName>
    <definedName name="PerDiemTypes" localSheetId="0">'Expense Report page 1'!$C$57:$C$71</definedName>
    <definedName name="PerDiemTypes">#REF!</definedName>
    <definedName name="_xlnm.Print_Area" localSheetId="0">'Expense Report page 1'!$A$1:$R$52</definedName>
    <definedName name="_xlnm.Print_Area" localSheetId="1">'Expense Report Page 2'!$A$1:$P$41</definedName>
    <definedName name="_xlnm.Print_Area" localSheetId="2">'Expense Report Page 3'!$A$1:$P$41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2" l="1"/>
  <c r="K44" i="6"/>
  <c r="K44" i="3"/>
  <c r="K45" i="2"/>
  <c r="M27" i="2"/>
  <c r="H43" i="6"/>
  <c r="I42" i="6"/>
  <c r="I41" i="6"/>
  <c r="J41" i="6" s="1"/>
  <c r="K41" i="6" s="1"/>
  <c r="I40" i="6"/>
  <c r="J40" i="6" s="1"/>
  <c r="I36" i="6"/>
  <c r="H36" i="6"/>
  <c r="G36" i="6"/>
  <c r="F36" i="6"/>
  <c r="E36" i="6"/>
  <c r="D36" i="6"/>
  <c r="I35" i="6"/>
  <c r="H35" i="6"/>
  <c r="K35" i="6" s="1"/>
  <c r="G35" i="6"/>
  <c r="F35" i="6"/>
  <c r="E35" i="6"/>
  <c r="D35" i="6"/>
  <c r="I34" i="6"/>
  <c r="H34" i="6"/>
  <c r="G34" i="6"/>
  <c r="F34" i="6"/>
  <c r="E34" i="6"/>
  <c r="D34" i="6"/>
  <c r="I33" i="6"/>
  <c r="H33" i="6"/>
  <c r="K33" i="6" s="1"/>
  <c r="G33" i="6"/>
  <c r="F33" i="6"/>
  <c r="E33" i="6"/>
  <c r="D33" i="6"/>
  <c r="I32" i="6"/>
  <c r="H32" i="6"/>
  <c r="K32" i="6" s="1"/>
  <c r="G32" i="6"/>
  <c r="F32" i="6"/>
  <c r="E32" i="6"/>
  <c r="D32" i="6"/>
  <c r="I31" i="6"/>
  <c r="H31" i="6"/>
  <c r="G31" i="6"/>
  <c r="F31" i="6"/>
  <c r="E31" i="6"/>
  <c r="N26" i="6"/>
  <c r="K26" i="6"/>
  <c r="M26" i="6" s="1"/>
  <c r="N25" i="6"/>
  <c r="K25" i="6"/>
  <c r="M25" i="6" s="1"/>
  <c r="N24" i="6"/>
  <c r="K24" i="6"/>
  <c r="M24" i="6" s="1"/>
  <c r="N23" i="6"/>
  <c r="K23" i="6"/>
  <c r="M23" i="6" s="1"/>
  <c r="N19" i="6"/>
  <c r="K19" i="6"/>
  <c r="M19" i="6" s="1"/>
  <c r="N18" i="6"/>
  <c r="K18" i="6"/>
  <c r="M18" i="6" s="1"/>
  <c r="N17" i="6"/>
  <c r="K17" i="6"/>
  <c r="M17" i="6" s="1"/>
  <c r="N16" i="6"/>
  <c r="K16" i="6"/>
  <c r="M16" i="6" s="1"/>
  <c r="N15" i="6"/>
  <c r="K15" i="6"/>
  <c r="M15" i="6" s="1"/>
  <c r="N14" i="6"/>
  <c r="K14" i="6"/>
  <c r="M14" i="6" s="1"/>
  <c r="N13" i="6"/>
  <c r="K13" i="6"/>
  <c r="M13" i="6" s="1"/>
  <c r="N12" i="6"/>
  <c r="K12" i="6"/>
  <c r="M12" i="6" s="1"/>
  <c r="N11" i="6"/>
  <c r="K11" i="6"/>
  <c r="M11" i="6" s="1"/>
  <c r="N10" i="6"/>
  <c r="K10" i="6"/>
  <c r="M10" i="6" s="1"/>
  <c r="N9" i="6"/>
  <c r="K9" i="6"/>
  <c r="M9" i="6" s="1"/>
  <c r="N8" i="6"/>
  <c r="K8" i="6"/>
  <c r="M8" i="6" s="1"/>
  <c r="N7" i="6"/>
  <c r="K7" i="6"/>
  <c r="M7" i="6" s="1"/>
  <c r="N6" i="6"/>
  <c r="K6" i="6"/>
  <c r="H43" i="3"/>
  <c r="I42" i="3"/>
  <c r="I41" i="3"/>
  <c r="J41" i="3" s="1"/>
  <c r="K41" i="3" s="1"/>
  <c r="I40" i="3"/>
  <c r="J40" i="3" s="1"/>
  <c r="I36" i="3"/>
  <c r="H36" i="3"/>
  <c r="K36" i="3" s="1"/>
  <c r="G36" i="3"/>
  <c r="F36" i="3"/>
  <c r="E36" i="3"/>
  <c r="D36" i="3"/>
  <c r="I35" i="3"/>
  <c r="H35" i="3"/>
  <c r="G35" i="3"/>
  <c r="F35" i="3"/>
  <c r="E35" i="3"/>
  <c r="D35" i="3"/>
  <c r="I34" i="3"/>
  <c r="H34" i="3"/>
  <c r="G34" i="3"/>
  <c r="F34" i="3"/>
  <c r="E34" i="3"/>
  <c r="D34" i="3"/>
  <c r="I33" i="3"/>
  <c r="H33" i="3"/>
  <c r="G33" i="3"/>
  <c r="F33" i="3"/>
  <c r="E33" i="3"/>
  <c r="D33" i="3"/>
  <c r="I32" i="3"/>
  <c r="H32" i="3"/>
  <c r="K32" i="3" s="1"/>
  <c r="G32" i="3"/>
  <c r="F32" i="3"/>
  <c r="E32" i="3"/>
  <c r="D32" i="3"/>
  <c r="I31" i="3"/>
  <c r="H31" i="3"/>
  <c r="G31" i="3"/>
  <c r="F31" i="3"/>
  <c r="E31" i="3"/>
  <c r="N26" i="3"/>
  <c r="K26" i="3"/>
  <c r="M26" i="3" s="1"/>
  <c r="N25" i="3"/>
  <c r="K25" i="3"/>
  <c r="M25" i="3" s="1"/>
  <c r="N24" i="3"/>
  <c r="K24" i="3"/>
  <c r="M24" i="3" s="1"/>
  <c r="N23" i="3"/>
  <c r="K23" i="3"/>
  <c r="M23" i="3" s="1"/>
  <c r="N19" i="3"/>
  <c r="K19" i="3"/>
  <c r="M19" i="3" s="1"/>
  <c r="N18" i="3"/>
  <c r="K18" i="3"/>
  <c r="M18" i="3" s="1"/>
  <c r="N17" i="3"/>
  <c r="K17" i="3"/>
  <c r="M17" i="3" s="1"/>
  <c r="N16" i="3"/>
  <c r="K16" i="3"/>
  <c r="M16" i="3" s="1"/>
  <c r="N15" i="3"/>
  <c r="K15" i="3"/>
  <c r="M15" i="3" s="1"/>
  <c r="N14" i="3"/>
  <c r="K14" i="3"/>
  <c r="M14" i="3" s="1"/>
  <c r="N13" i="3"/>
  <c r="K13" i="3"/>
  <c r="M13" i="3" s="1"/>
  <c r="N12" i="3"/>
  <c r="K12" i="3"/>
  <c r="M12" i="3" s="1"/>
  <c r="N11" i="3"/>
  <c r="K11" i="3"/>
  <c r="M11" i="3" s="1"/>
  <c r="N10" i="3"/>
  <c r="K10" i="3"/>
  <c r="M10" i="3" s="1"/>
  <c r="N9" i="3"/>
  <c r="K9" i="3"/>
  <c r="M9" i="3" s="1"/>
  <c r="N8" i="3"/>
  <c r="K8" i="3"/>
  <c r="M8" i="3" s="1"/>
  <c r="N7" i="3"/>
  <c r="K7" i="3"/>
  <c r="M7" i="3" s="1"/>
  <c r="N6" i="3"/>
  <c r="K6" i="3"/>
  <c r="M6" i="3" s="1"/>
  <c r="H43" i="2"/>
  <c r="I41" i="2"/>
  <c r="J41" i="2" s="1"/>
  <c r="K41" i="2" s="1"/>
  <c r="I42" i="2"/>
  <c r="J42" i="2" s="1"/>
  <c r="K42" i="2" s="1"/>
  <c r="I40" i="2"/>
  <c r="I32" i="2"/>
  <c r="I33" i="2"/>
  <c r="I34" i="2"/>
  <c r="I35" i="2"/>
  <c r="I36" i="2"/>
  <c r="H32" i="2"/>
  <c r="H33" i="2"/>
  <c r="H34" i="2"/>
  <c r="H35" i="2"/>
  <c r="H36" i="2"/>
  <c r="H31" i="2"/>
  <c r="I31" i="2" s="1"/>
  <c r="N6" i="2"/>
  <c r="N7" i="2"/>
  <c r="N8" i="2"/>
  <c r="N9" i="2"/>
  <c r="G36" i="2"/>
  <c r="G35" i="2"/>
  <c r="G34" i="2"/>
  <c r="G33" i="2"/>
  <c r="G32" i="2"/>
  <c r="G31" i="2"/>
  <c r="F36" i="2"/>
  <c r="F35" i="2"/>
  <c r="F34" i="2"/>
  <c r="F33" i="2"/>
  <c r="F32" i="2"/>
  <c r="F31" i="2"/>
  <c r="E36" i="2"/>
  <c r="E35" i="2"/>
  <c r="E34" i="2"/>
  <c r="E33" i="2"/>
  <c r="E32" i="2"/>
  <c r="E31" i="2"/>
  <c r="D36" i="2"/>
  <c r="D35" i="2"/>
  <c r="D34" i="2"/>
  <c r="D33" i="2"/>
  <c r="D32" i="2"/>
  <c r="K34" i="6" l="1"/>
  <c r="K36" i="6"/>
  <c r="H37" i="6"/>
  <c r="I37" i="6"/>
  <c r="I43" i="6"/>
  <c r="K20" i="6"/>
  <c r="K40" i="6"/>
  <c r="M27" i="6"/>
  <c r="M6" i="6"/>
  <c r="M20" i="6" s="1"/>
  <c r="K31" i="6"/>
  <c r="K27" i="6"/>
  <c r="J42" i="6"/>
  <c r="K42" i="6" s="1"/>
  <c r="K34" i="3"/>
  <c r="M20" i="3"/>
  <c r="I43" i="3"/>
  <c r="H37" i="3"/>
  <c r="I37" i="3"/>
  <c r="K33" i="3"/>
  <c r="K35" i="3"/>
  <c r="K40" i="3"/>
  <c r="K20" i="3"/>
  <c r="K31" i="3"/>
  <c r="K27" i="3"/>
  <c r="J42" i="3"/>
  <c r="K42" i="3" s="1"/>
  <c r="I43" i="2"/>
  <c r="I37" i="2"/>
  <c r="K33" i="2"/>
  <c r="H37" i="2"/>
  <c r="K35" i="2"/>
  <c r="K34" i="2"/>
  <c r="K36" i="2"/>
  <c r="K32" i="2"/>
  <c r="J40" i="2"/>
  <c r="K31" i="2"/>
  <c r="K2" i="3"/>
  <c r="K37" i="3" l="1"/>
  <c r="K37" i="6"/>
  <c r="J43" i="6"/>
  <c r="K43" i="6"/>
  <c r="J43" i="3"/>
  <c r="K43" i="3"/>
  <c r="K37" i="2"/>
  <c r="K40" i="2"/>
  <c r="K43" i="2" s="1"/>
  <c r="J43" i="2"/>
  <c r="B1" i="3"/>
  <c r="B1" i="6" l="1"/>
  <c r="N23" i="2"/>
  <c r="K26" i="2"/>
  <c r="K25" i="2"/>
  <c r="K24" i="2"/>
  <c r="K23" i="2"/>
  <c r="M23" i="2" s="1"/>
  <c r="K6" i="2"/>
  <c r="K9" i="2"/>
  <c r="K8" i="2"/>
  <c r="K19" i="2"/>
  <c r="K18" i="2"/>
  <c r="K17" i="2"/>
  <c r="K16" i="2"/>
  <c r="K15" i="2"/>
  <c r="K14" i="2"/>
  <c r="K13" i="2"/>
  <c r="K12" i="2"/>
  <c r="K11" i="2"/>
  <c r="K10" i="2"/>
  <c r="K20" i="2" l="1"/>
  <c r="K27" i="2"/>
  <c r="M6" i="2"/>
  <c r="K2" i="6" l="1"/>
  <c r="F2" i="6"/>
  <c r="B2" i="6"/>
  <c r="H1" i="6"/>
  <c r="F1" i="6"/>
  <c r="B2" i="3" l="1"/>
  <c r="F2" i="3"/>
  <c r="H1" i="3"/>
  <c r="F1" i="3" l="1"/>
  <c r="M26" i="2" l="1"/>
  <c r="M25" i="2"/>
  <c r="M24" i="2"/>
  <c r="M19" i="2" l="1"/>
  <c r="M18" i="2"/>
  <c r="M17" i="2"/>
  <c r="M16" i="2"/>
  <c r="M15" i="2"/>
  <c r="M14" i="2"/>
  <c r="M13" i="2"/>
  <c r="M12" i="2"/>
  <c r="M11" i="2"/>
  <c r="M10" i="2"/>
  <c r="M9" i="2"/>
  <c r="M8" i="2"/>
  <c r="M7" i="2"/>
  <c r="N26" i="2"/>
  <c r="N25" i="2"/>
  <c r="N24" i="2"/>
  <c r="N19" i="2"/>
  <c r="N18" i="2"/>
  <c r="N17" i="2"/>
  <c r="N16" i="2"/>
  <c r="N15" i="2"/>
  <c r="N14" i="2"/>
  <c r="N13" i="2"/>
  <c r="N12" i="2"/>
  <c r="N11" i="2"/>
  <c r="N10" i="2"/>
  <c r="M20" i="2" l="1"/>
  <c r="K44" i="2" s="1"/>
  <c r="K46" i="2" s="1"/>
  <c r="K4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tc={26DF637D-6244-4692-9F2E-478D54A2C36C}</author>
  </authors>
  <commentList>
    <comment ref="I39" authorId="0" shapeId="0" xr:uid="{26DF637D-6244-4692-9F2E-478D54A2C36C}">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tc={E85F4466-A08D-4411-877C-DABFE39F947E}</author>
    <author>tc={007F2298-7A29-4E50-B921-F41F3AF4D7D8}</author>
  </authors>
  <commentList>
    <comment ref="H30" authorId="0" shapeId="0" xr:uid="{E85F4466-A08D-4411-877C-DABFE39F947E}">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 ref="I30" authorId="1" shapeId="0" xr:uid="{007F2298-7A29-4E50-B921-F41F3AF4D7D8}">
      <text>
        <t>[Threaded comment]
Your version of Excel allows you to read this threaded comment; however, any edits to it will get removed if the file is opened in a newer version of Excel. Learn more: https://go.microsoft.com/fwlink/?linkid=870924
Comment:
    If domestic, use CAD GST calculation also add protection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tc={35ED512A-0CF0-4DBE-BABF-473DBB56217B}</author>
    <author>tc={131FAFE1-2387-477A-A873-50927AC9D89C}</author>
  </authors>
  <commentList>
    <comment ref="H30" authorId="0" shapeId="0" xr:uid="{35ED512A-0CF0-4DBE-BABF-473DBB56217B}">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 ref="I30" authorId="1" shapeId="0" xr:uid="{131FAFE1-2387-477A-A873-50927AC9D89C}">
      <text>
        <t>[Threaded comment]
Your version of Excel allows you to read this threaded comment; however, any edits to it will get removed if the file is opened in a newer version of Excel. Learn more: https://go.microsoft.com/fwlink/?linkid=870924
Comment:
    If domestic, use CAD GST calculation also add protection</t>
      </text>
    </comment>
  </commentList>
</comments>
</file>

<file path=xl/sharedStrings.xml><?xml version="1.0" encoding="utf-8"?>
<sst xmlns="http://schemas.openxmlformats.org/spreadsheetml/2006/main" count="485" uniqueCount="121">
  <si>
    <t>Claimant's Name:</t>
  </si>
  <si>
    <t>Date</t>
  </si>
  <si>
    <t>Business Name Issuing Receipt</t>
  </si>
  <si>
    <t>Type of Expense</t>
  </si>
  <si>
    <t>Description Text</t>
  </si>
  <si>
    <t>Account Code</t>
  </si>
  <si>
    <t>Cost Centre</t>
  </si>
  <si>
    <t>Sub-cost Centre</t>
  </si>
  <si>
    <t>Other Coding</t>
  </si>
  <si>
    <t>BREAKFAST</t>
  </si>
  <si>
    <t xml:space="preserve">LUNCH </t>
  </si>
  <si>
    <t>DINNER</t>
  </si>
  <si>
    <t>INCIDENTALS</t>
  </si>
  <si>
    <t>Per Diems</t>
  </si>
  <si>
    <t>I certify that these expenses were incurred by me in the course of carrying out business on behalf of Royal Roads University, and that the declarations accurately reflect expenses that comply with RRU's travel policy.</t>
  </si>
  <si>
    <t>Total Claim Before Advance</t>
  </si>
  <si>
    <t>Total Claim</t>
  </si>
  <si>
    <t>CLAIMANT'S SIGNATURE</t>
  </si>
  <si>
    <t>DATE:</t>
  </si>
  <si>
    <t>APPROVER'S SIGNATURE</t>
  </si>
  <si>
    <t>APPROVER'S NAME (PRINT)</t>
  </si>
  <si>
    <r>
      <t xml:space="preserve">1)  </t>
    </r>
    <r>
      <rPr>
        <u/>
        <sz val="10"/>
        <color theme="1"/>
        <rFont val="Calibri"/>
        <family val="2"/>
        <scheme val="minor"/>
      </rPr>
      <t>If cheque is to be mailed please provide complete mailing address</t>
    </r>
    <r>
      <rPr>
        <sz val="10"/>
        <color theme="1"/>
        <rFont val="Calibri"/>
        <family val="2"/>
        <scheme val="minor"/>
      </rPr>
      <t>:</t>
    </r>
  </si>
  <si>
    <t>Airfare</t>
  </si>
  <si>
    <t>Expense Types</t>
  </si>
  <si>
    <t>Per Diem Types</t>
  </si>
  <si>
    <t>Accommodations</t>
  </si>
  <si>
    <t>Breakfast</t>
  </si>
  <si>
    <t>Breakfast, Lunch</t>
  </si>
  <si>
    <t>Airport Fees</t>
  </si>
  <si>
    <t>Breakfast, Lunch, Dinner</t>
  </si>
  <si>
    <t>Breakfast, Lunch, Dinner, Incidentals</t>
  </si>
  <si>
    <t>Ferry or Train</t>
  </si>
  <si>
    <t>Breakfast, Lunch, Incidentals</t>
  </si>
  <si>
    <t>Breakfast, Dinner, Incidentals</t>
  </si>
  <si>
    <t>Breakfast, Incidentals</t>
  </si>
  <si>
    <t>Office Supplies</t>
  </si>
  <si>
    <t>Lunch</t>
  </si>
  <si>
    <t>Lunch, Dinner</t>
  </si>
  <si>
    <t>Phone/Fax/Internet</t>
  </si>
  <si>
    <t>Lunch, Incidentals</t>
  </si>
  <si>
    <t>Taxi / Parking / Toll</t>
  </si>
  <si>
    <t>Dinner</t>
  </si>
  <si>
    <t>Vehicle Rental</t>
  </si>
  <si>
    <t>Expenses to be Reimbursed by Third Party</t>
  </si>
  <si>
    <t>No</t>
  </si>
  <si>
    <t>List</t>
  </si>
  <si>
    <t>Yes</t>
  </si>
  <si>
    <t>Account codes</t>
  </si>
  <si>
    <t>Student Recruitment Events</t>
  </si>
  <si>
    <t>Equipment rentals</t>
  </si>
  <si>
    <t>Grounds &amp; Building Supplies</t>
  </si>
  <si>
    <t>Promotional Materials</t>
  </si>
  <si>
    <t>Research Supplies</t>
  </si>
  <si>
    <t>Computer Consumables</t>
  </si>
  <si>
    <t>Instructional Supplies</t>
  </si>
  <si>
    <t>Advisory Boards</t>
  </si>
  <si>
    <t>Supplies - General</t>
  </si>
  <si>
    <t>Membership fees</t>
  </si>
  <si>
    <t>Special Functions</t>
  </si>
  <si>
    <t>Travel - Program Delivery</t>
  </si>
  <si>
    <t>Meeting Fees/Costs</t>
  </si>
  <si>
    <t>Personal Service Contracts -</t>
  </si>
  <si>
    <t>Student Recruitment Travel -</t>
  </si>
  <si>
    <t>Travel</t>
  </si>
  <si>
    <t>Enter Code</t>
  </si>
  <si>
    <t>Program Facility Rentals - Catering and Offsite</t>
  </si>
  <si>
    <t xml:space="preserve">Other </t>
  </si>
  <si>
    <t>Meeting</t>
  </si>
  <si>
    <t>Account</t>
  </si>
  <si>
    <t>Meeting with Guest</t>
  </si>
  <si>
    <t># OF KM</t>
  </si>
  <si>
    <t xml:space="preserve"> </t>
  </si>
  <si>
    <t>Enter FX Rate</t>
  </si>
  <si>
    <t>EMPLOYEE # or N/A for non Staff</t>
  </si>
  <si>
    <t>Subtotal of Section</t>
  </si>
  <si>
    <t>Destination for Travel</t>
  </si>
  <si>
    <t>Purpose of Expense or Trip</t>
  </si>
  <si>
    <t>Trip Number</t>
  </si>
  <si>
    <t>N/A</t>
  </si>
  <si>
    <t>Hosted Event</t>
  </si>
  <si>
    <t xml:space="preserve">Expenses Cover Period From Date and To Date </t>
  </si>
  <si>
    <t>Page 2</t>
  </si>
  <si>
    <t>Subtotal of All sections</t>
  </si>
  <si>
    <t>Travel Advance (if Applicable)</t>
  </si>
  <si>
    <t>Meals - While Hosting External Guest (Note - All travel meals not involving a hosted event are paid at per diem rates)</t>
  </si>
  <si>
    <t>Breakfast, Dinner</t>
  </si>
  <si>
    <t>Lunch, Dinner, Incidentals</t>
  </si>
  <si>
    <t>Dinner, Incidentals</t>
  </si>
  <si>
    <t>Incidentals</t>
  </si>
  <si>
    <t xml:space="preserve">RECEIPT  TOTAL IN CDN  CURRENCY </t>
  </si>
  <si>
    <t xml:space="preserve">RECEIPT TOTAL IN CDN  CURRENCY </t>
  </si>
  <si>
    <t>DAILY TOTAL IN CDN  CURRENCY</t>
  </si>
  <si>
    <t>Travel Directive - Use this link to access foreign travel per diem rates.</t>
  </si>
  <si>
    <t>BUSINESS AND TRAVEL EXPENSES:  RECEIPTS SHOWING BREAKDOWN OF EXPENSES MUST BE SUBMITTED. AIRLINE BOARDING PASSESS MUST BE ATTACHED</t>
  </si>
  <si>
    <t>Currency Converter - use this link to access Bank of Canada daily exchange rates</t>
  </si>
  <si>
    <r>
      <t xml:space="preserve">Final Expense Claim for Trip </t>
    </r>
    <r>
      <rPr>
        <b/>
        <sz val="10"/>
        <color rgb="FFFF0000"/>
        <rFont val="Calibri"/>
        <family val="2"/>
        <scheme val="minor"/>
      </rPr>
      <t>REQUIRED</t>
    </r>
  </si>
  <si>
    <t>Page 3</t>
  </si>
  <si>
    <t xml:space="preserve">RECEIPT  TOTAL </t>
  </si>
  <si>
    <t>Add Total from Page 2 &amp; 3</t>
  </si>
  <si>
    <t>Amount before CDN Taxes</t>
  </si>
  <si>
    <t>Street Address</t>
  </si>
  <si>
    <t>CDN
GST</t>
  </si>
  <si>
    <t>CDN
PST</t>
  </si>
  <si>
    <t>Description Text (Include Name of External Partipants and Description of Event - Use Separate Sheet as Needed)</t>
  </si>
  <si>
    <t>MILEAGE FROM:</t>
  </si>
  <si>
    <t>MILEAGE TO:</t>
  </si>
  <si>
    <t>Incidental</t>
  </si>
  <si>
    <t>O:\Staff\finance\public\Travel\6_Business Travel Rate Schedule (UPDATED 2022-04-01).pdf</t>
  </si>
  <si>
    <t>Receipt Verification (Finance Only)</t>
  </si>
  <si>
    <t>Sub-Total</t>
  </si>
  <si>
    <t>Location</t>
  </si>
  <si>
    <t>Conference Registration Fees</t>
  </si>
  <si>
    <t>Domestic</t>
  </si>
  <si>
    <t>International</t>
  </si>
  <si>
    <t>CDN PER DIEM &amp; INCIDENTAL RATES: * Per Diem Meals = $25/Breakfast, $25/lunch, $34.5/Dinner; * Incidentals = $15/each 24 Hour Period</t>
  </si>
  <si>
    <t>GST</t>
  </si>
  <si>
    <t>SUB-TOTAL</t>
  </si>
  <si>
    <t>SUB-TOTAL (excluding GST)</t>
  </si>
  <si>
    <t>Starting Location</t>
  </si>
  <si>
    <t xml:space="preserve">Destination </t>
  </si>
  <si>
    <t>2023 Mileage Rate: $0.61/KM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</si>
</sst>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mm/dd/yy"/>
    <numFmt numFmtId="167" formatCode="[$-409]d\-mmm\-yy;@"/>
    <numFmt numFmtId="168" formatCode="_(* #,##0.000_);_(* \(#,##0.00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
      <name val="Calibri"/>
      <family val="2"/>
      <scheme val="minor"/>
    </font>
    <font>
      <b/>
      <sz val="10"/>
      <color theme="1"/>
      <name val="Calibri"/>
      <family val="2"/>
      <scheme val="minor"/>
    </font>
    <font>
      <b/>
      <sz val="12"/>
      <name val="Calibri"/>
      <family val="2"/>
      <scheme val="minor"/>
    </font>
    <font>
      <b/>
      <sz val="20"/>
      <name val="Calibri"/>
      <family val="2"/>
      <scheme val="minor"/>
    </font>
    <font>
      <sz val="14"/>
      <name val="Calibri"/>
      <family val="2"/>
      <scheme val="minor"/>
    </font>
    <font>
      <sz val="12"/>
      <name val="Calibri"/>
      <family val="2"/>
      <scheme val="minor"/>
    </font>
    <font>
      <u/>
      <sz val="11"/>
      <color theme="10"/>
      <name val="Calibri"/>
      <family val="2"/>
      <scheme val="minor"/>
    </font>
    <font>
      <b/>
      <sz val="10"/>
      <color rgb="FFFF0000"/>
      <name val="Calibri"/>
      <family val="2"/>
      <scheme val="minor"/>
    </font>
    <font>
      <sz val="10"/>
      <color theme="0" tint="-0.499984740745262"/>
      <name val="Calibri"/>
      <family val="2"/>
      <scheme val="minor"/>
    </font>
    <font>
      <sz val="14"/>
      <color theme="0" tint="-0.499984740745262"/>
      <name val="Calibri"/>
      <family val="2"/>
      <scheme val="minor"/>
    </font>
    <font>
      <sz val="12"/>
      <color theme="0"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theme="7"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cellStyleXfs>
  <cellXfs count="324">
    <xf numFmtId="0" fontId="0" fillId="0" borderId="0" xfId="0"/>
    <xf numFmtId="0" fontId="2" fillId="0" borderId="0" xfId="0" applyFont="1" applyFill="1" applyProtection="1">
      <protection locked="0"/>
    </xf>
    <xf numFmtId="0" fontId="2" fillId="0" borderId="0" xfId="0" applyFont="1" applyFill="1" applyAlignment="1" applyProtection="1">
      <alignment vertical="top"/>
      <protection locked="0"/>
    </xf>
    <xf numFmtId="0" fontId="4" fillId="0" borderId="0" xfId="0" applyFont="1" applyFill="1" applyAlignment="1" applyProtection="1">
      <alignment horizontal="center"/>
    </xf>
    <xf numFmtId="0" fontId="6" fillId="0" borderId="0" xfId="0" applyFont="1" applyFill="1" applyAlignment="1" applyProtection="1">
      <alignment horizontal="center"/>
    </xf>
    <xf numFmtId="0" fontId="6" fillId="0" borderId="0" xfId="0" applyFont="1" applyFill="1" applyProtection="1"/>
    <xf numFmtId="0" fontId="3" fillId="0" borderId="0" xfId="0" applyFont="1" applyFill="1" applyAlignment="1" applyProtection="1">
      <alignment horizontal="center"/>
    </xf>
    <xf numFmtId="0" fontId="2" fillId="0" borderId="0" xfId="0" applyFont="1" applyFill="1" applyProtection="1"/>
    <xf numFmtId="0" fontId="3" fillId="0" borderId="0" xfId="0" applyFont="1" applyFill="1" applyProtection="1"/>
    <xf numFmtId="0" fontId="2" fillId="0" borderId="0" xfId="0" applyFont="1" applyFill="1" applyAlignment="1" applyProtection="1">
      <alignment horizontal="center"/>
    </xf>
    <xf numFmtId="0" fontId="2" fillId="0" borderId="30" xfId="0" applyFont="1" applyFill="1" applyBorder="1" applyAlignment="1" applyProtection="1"/>
    <xf numFmtId="167" fontId="3" fillId="3" borderId="13" xfId="0" applyNumberFormat="1" applyFont="1" applyFill="1" applyBorder="1" applyAlignment="1" applyProtection="1">
      <alignment horizontal="left"/>
      <protection locked="0"/>
    </xf>
    <xf numFmtId="167" fontId="3" fillId="3" borderId="13" xfId="0" applyNumberFormat="1" applyFont="1" applyFill="1" applyBorder="1" applyProtection="1">
      <protection locked="0"/>
    </xf>
    <xf numFmtId="167" fontId="3" fillId="3" borderId="34" xfId="0" applyNumberFormat="1" applyFont="1" applyFill="1" applyBorder="1" applyAlignment="1" applyProtection="1">
      <alignment horizontal="left"/>
      <protection locked="0"/>
    </xf>
    <xf numFmtId="0" fontId="2" fillId="4" borderId="15" xfId="0" applyFont="1" applyFill="1" applyBorder="1" applyAlignment="1" applyProtection="1">
      <protection locked="0"/>
    </xf>
    <xf numFmtId="0" fontId="3" fillId="3" borderId="14" xfId="1" applyNumberFormat="1" applyFont="1" applyFill="1" applyBorder="1" applyAlignment="1" applyProtection="1">
      <alignment horizontal="center"/>
      <protection locked="0"/>
    </xf>
    <xf numFmtId="0" fontId="2" fillId="3" borderId="17" xfId="1" applyNumberFormat="1" applyFont="1" applyFill="1" applyBorder="1" applyAlignment="1" applyProtection="1">
      <alignment horizontal="center"/>
      <protection locked="0"/>
    </xf>
    <xf numFmtId="0" fontId="9" fillId="3" borderId="2" xfId="0" applyFont="1" applyFill="1" applyBorder="1" applyAlignment="1" applyProtection="1">
      <alignment horizontal="left" vertical="top"/>
      <protection locked="0"/>
    </xf>
    <xf numFmtId="0" fontId="3" fillId="0" borderId="15" xfId="1" applyNumberFormat="1" applyFont="1" applyFill="1" applyBorder="1" applyAlignment="1" applyProtection="1">
      <alignment horizontal="center"/>
      <protection locked="0"/>
    </xf>
    <xf numFmtId="0" fontId="3" fillId="0" borderId="22" xfId="1" applyNumberFormat="1" applyFont="1" applyFill="1" applyBorder="1" applyAlignment="1" applyProtection="1">
      <alignment horizontal="center"/>
      <protection locked="0"/>
    </xf>
    <xf numFmtId="165" fontId="3" fillId="0" borderId="39" xfId="1" applyFont="1" applyFill="1" applyBorder="1" applyProtection="1"/>
    <xf numFmtId="165" fontId="3" fillId="0" borderId="42" xfId="1" applyFont="1" applyFill="1" applyBorder="1" applyProtection="1"/>
    <xf numFmtId="0" fontId="3" fillId="0" borderId="25" xfId="1" applyNumberFormat="1" applyFont="1" applyFill="1" applyBorder="1" applyAlignment="1" applyProtection="1">
      <alignment horizontal="center"/>
      <protection locked="0"/>
    </xf>
    <xf numFmtId="49" fontId="9" fillId="4" borderId="39" xfId="0" applyNumberFormat="1" applyFont="1" applyFill="1" applyBorder="1" applyAlignment="1" applyProtection="1">
      <alignment vertical="top" wrapText="1"/>
      <protection locked="0"/>
    </xf>
    <xf numFmtId="0" fontId="4" fillId="0" borderId="1" xfId="0" applyFont="1" applyFill="1" applyBorder="1" applyAlignment="1" applyProtection="1">
      <alignment horizontal="right" vertical="top" wrapText="1"/>
    </xf>
    <xf numFmtId="0" fontId="4" fillId="0" borderId="8" xfId="0" applyFont="1" applyFill="1" applyBorder="1" applyAlignment="1" applyProtection="1">
      <alignment horizontal="right" vertical="top" wrapText="1"/>
    </xf>
    <xf numFmtId="0" fontId="7" fillId="0" borderId="35" xfId="0" applyNumberFormat="1" applyFont="1" applyFill="1" applyBorder="1" applyAlignment="1" applyProtection="1">
      <alignment horizontal="right" vertical="top" wrapText="1"/>
    </xf>
    <xf numFmtId="0" fontId="4" fillId="0" borderId="9" xfId="0" applyFont="1" applyFill="1" applyBorder="1" applyAlignment="1" applyProtection="1">
      <alignment horizontal="right" vertical="top" wrapText="1"/>
    </xf>
    <xf numFmtId="0" fontId="4" fillId="0" borderId="35" xfId="0" applyFont="1" applyFill="1" applyBorder="1" applyAlignment="1" applyProtection="1">
      <alignment vertical="top" wrapText="1"/>
    </xf>
    <xf numFmtId="49" fontId="4" fillId="0" borderId="1" xfId="0" applyNumberFormat="1" applyFont="1" applyFill="1" applyBorder="1" applyAlignment="1" applyProtection="1">
      <alignment horizontal="right" vertical="center" wrapText="1"/>
    </xf>
    <xf numFmtId="0" fontId="3" fillId="0" borderId="18" xfId="0" applyFont="1" applyFill="1" applyBorder="1" applyAlignment="1" applyProtection="1">
      <alignment horizontal="left"/>
    </xf>
    <xf numFmtId="0" fontId="4" fillId="2" borderId="1" xfId="0" applyFont="1" applyFill="1" applyBorder="1" applyAlignment="1" applyProtection="1">
      <alignment horizontal="right" vertical="top" wrapText="1"/>
    </xf>
    <xf numFmtId="0" fontId="4" fillId="2" borderId="8" xfId="0" applyFont="1" applyFill="1" applyBorder="1" applyAlignment="1" applyProtection="1">
      <alignment horizontal="right" vertical="top" wrapText="1"/>
    </xf>
    <xf numFmtId="0" fontId="4" fillId="2" borderId="35" xfId="0" applyNumberFormat="1" applyFont="1" applyFill="1" applyBorder="1" applyAlignment="1" applyProtection="1">
      <alignment horizontal="right" vertical="top" wrapText="1"/>
    </xf>
    <xf numFmtId="0" fontId="4" fillId="2" borderId="9" xfId="0" applyFont="1" applyFill="1" applyBorder="1" applyAlignment="1" applyProtection="1">
      <alignment horizontal="right" vertical="top" wrapText="1"/>
    </xf>
    <xf numFmtId="168" fontId="3" fillId="3" borderId="0" xfId="1" applyNumberFormat="1" applyFont="1" applyFill="1" applyBorder="1" applyProtection="1">
      <protection locked="0"/>
    </xf>
    <xf numFmtId="0" fontId="4" fillId="2" borderId="8" xfId="0" applyFont="1" applyFill="1" applyBorder="1" applyAlignment="1" applyProtection="1">
      <alignment horizontal="right" vertical="top" wrapText="1"/>
    </xf>
    <xf numFmtId="165" fontId="3" fillId="3" borderId="14" xfId="1" applyFont="1" applyFill="1" applyBorder="1" applyAlignment="1" applyProtection="1">
      <protection locked="0"/>
    </xf>
    <xf numFmtId="166" fontId="3" fillId="0" borderId="35" xfId="0" applyNumberFormat="1" applyFont="1" applyFill="1" applyBorder="1" applyAlignment="1" applyProtection="1">
      <alignment horizontal="center" wrapText="1"/>
    </xf>
    <xf numFmtId="0" fontId="3" fillId="0" borderId="35" xfId="0" applyFont="1" applyFill="1" applyBorder="1" applyAlignment="1" applyProtection="1">
      <alignment horizontal="center" wrapText="1"/>
    </xf>
    <xf numFmtId="166" fontId="3" fillId="0" borderId="35" xfId="0" applyNumberFormat="1" applyFont="1" applyFill="1" applyBorder="1" applyAlignment="1" applyProtection="1">
      <alignment horizontal="center" wrapText="1"/>
    </xf>
    <xf numFmtId="167" fontId="3" fillId="0" borderId="44" xfId="0" applyNumberFormat="1" applyFont="1" applyFill="1" applyBorder="1" applyProtection="1">
      <protection locked="0"/>
    </xf>
    <xf numFmtId="0" fontId="3" fillId="0" borderId="41" xfId="1" applyNumberFormat="1" applyFont="1" applyFill="1" applyBorder="1" applyAlignment="1" applyProtection="1">
      <alignment horizontal="center"/>
      <protection locked="0"/>
    </xf>
    <xf numFmtId="0" fontId="2" fillId="0" borderId="45" xfId="1" applyNumberFormat="1" applyFont="1" applyFill="1" applyBorder="1" applyAlignment="1" applyProtection="1">
      <alignment horizontal="center"/>
      <protection locked="0"/>
    </xf>
    <xf numFmtId="167" fontId="3" fillId="3" borderId="46" xfId="0" applyNumberFormat="1" applyFont="1" applyFill="1" applyBorder="1" applyAlignment="1" applyProtection="1">
      <alignment horizontal="left"/>
      <protection locked="0"/>
    </xf>
    <xf numFmtId="0" fontId="3" fillId="3" borderId="11" xfId="1" applyNumberFormat="1" applyFont="1" applyFill="1" applyBorder="1" applyAlignment="1" applyProtection="1">
      <alignment horizontal="center"/>
      <protection locked="0"/>
    </xf>
    <xf numFmtId="0" fontId="2" fillId="3" borderId="48" xfId="1" applyNumberFormat="1" applyFont="1" applyFill="1" applyBorder="1" applyAlignment="1" applyProtection="1">
      <alignment horizontal="center"/>
      <protection locked="0"/>
    </xf>
    <xf numFmtId="167" fontId="3" fillId="3" borderId="33" xfId="0" applyNumberFormat="1" applyFont="1" applyFill="1" applyBorder="1" applyProtection="1">
      <protection locked="0"/>
    </xf>
    <xf numFmtId="0" fontId="2" fillId="4" borderId="25" xfId="0" applyFont="1" applyFill="1" applyBorder="1" applyAlignment="1" applyProtection="1">
      <protection locked="0"/>
    </xf>
    <xf numFmtId="165" fontId="3" fillId="3" borderId="24" xfId="1" applyFont="1" applyFill="1" applyBorder="1" applyAlignment="1" applyProtection="1">
      <protection locked="0"/>
    </xf>
    <xf numFmtId="0" fontId="3" fillId="3" borderId="24" xfId="1" applyNumberFormat="1" applyFont="1" applyFill="1" applyBorder="1" applyAlignment="1" applyProtection="1">
      <alignment horizontal="center"/>
      <protection locked="0"/>
    </xf>
    <xf numFmtId="0" fontId="2" fillId="3" borderId="26" xfId="1" applyNumberFormat="1" applyFont="1" applyFill="1" applyBorder="1" applyAlignment="1" applyProtection="1">
      <alignment horizontal="center"/>
      <protection locked="0"/>
    </xf>
    <xf numFmtId="0" fontId="2" fillId="0" borderId="22" xfId="0" applyFont="1" applyFill="1" applyBorder="1" applyAlignment="1" applyProtection="1">
      <protection locked="0"/>
    </xf>
    <xf numFmtId="0" fontId="2" fillId="0" borderId="0" xfId="0" applyFont="1" applyFill="1" applyBorder="1" applyAlignment="1" applyProtection="1">
      <protection locked="0"/>
    </xf>
    <xf numFmtId="165" fontId="6" fillId="0" borderId="42" xfId="1" applyFont="1" applyFill="1" applyBorder="1" applyProtection="1"/>
    <xf numFmtId="165" fontId="4" fillId="2" borderId="8" xfId="1" applyFont="1" applyFill="1" applyBorder="1" applyAlignment="1" applyProtection="1"/>
    <xf numFmtId="165" fontId="4" fillId="2" borderId="9" xfId="1" applyFont="1" applyFill="1" applyBorder="1" applyAlignment="1" applyProtection="1"/>
    <xf numFmtId="165" fontId="4" fillId="2" borderId="10" xfId="1" applyFont="1" applyFill="1" applyBorder="1" applyAlignment="1" applyProtection="1"/>
    <xf numFmtId="0" fontId="2" fillId="0" borderId="12" xfId="0" applyFont="1" applyFill="1" applyBorder="1" applyAlignment="1" applyProtection="1"/>
    <xf numFmtId="167" fontId="3" fillId="3" borderId="33" xfId="0" applyNumberFormat="1" applyFont="1" applyFill="1" applyBorder="1" applyAlignment="1" applyProtection="1">
      <alignment horizontal="left"/>
      <protection locked="0"/>
    </xf>
    <xf numFmtId="0" fontId="2" fillId="0" borderId="40" xfId="0" applyFont="1" applyFill="1" applyBorder="1" applyAlignment="1" applyProtection="1"/>
    <xf numFmtId="0" fontId="3" fillId="0" borderId="35" xfId="0" applyFont="1" applyFill="1" applyBorder="1" applyAlignment="1" applyProtection="1">
      <alignment horizontal="center" wrapText="1"/>
      <protection locked="0"/>
    </xf>
    <xf numFmtId="167" fontId="3" fillId="3" borderId="31" xfId="0" applyNumberFormat="1" applyFont="1" applyFill="1" applyBorder="1" applyAlignment="1" applyProtection="1">
      <alignment horizontal="left"/>
      <protection locked="0"/>
    </xf>
    <xf numFmtId="167" fontId="3" fillId="0" borderId="44" xfId="0" applyNumberFormat="1" applyFont="1" applyFill="1" applyBorder="1" applyAlignment="1" applyProtection="1">
      <alignment horizontal="left"/>
      <protection locked="0"/>
    </xf>
    <xf numFmtId="0" fontId="2" fillId="0" borderId="22" xfId="0" applyFont="1" applyFill="1" applyBorder="1" applyAlignment="1" applyProtection="1"/>
    <xf numFmtId="165" fontId="2" fillId="0" borderId="0" xfId="1" applyFont="1" applyFill="1" applyBorder="1" applyProtection="1">
      <protection locked="0"/>
    </xf>
    <xf numFmtId="165" fontId="6" fillId="0" borderId="42" xfId="1" applyFont="1" applyFill="1" applyBorder="1" applyProtection="1">
      <protection locked="0"/>
    </xf>
    <xf numFmtId="167" fontId="3" fillId="0" borderId="0" xfId="0" applyNumberFormat="1" applyFont="1" applyFill="1" applyBorder="1" applyAlignment="1" applyProtection="1">
      <alignment horizontal="left"/>
    </xf>
    <xf numFmtId="0" fontId="2" fillId="0" borderId="0" xfId="0" applyFont="1" applyFill="1" applyBorder="1" applyAlignment="1" applyProtection="1"/>
    <xf numFmtId="49" fontId="6" fillId="0" borderId="0" xfId="0" applyNumberFormat="1" applyFont="1" applyFill="1" applyBorder="1" applyAlignment="1" applyProtection="1">
      <alignment horizontal="right"/>
    </xf>
    <xf numFmtId="165" fontId="3" fillId="0" borderId="0" xfId="1" applyFont="1" applyFill="1" applyBorder="1" applyProtection="1">
      <protection locked="0"/>
    </xf>
    <xf numFmtId="0" fontId="3" fillId="0" borderId="0" xfId="1" applyNumberFormat="1" applyFont="1" applyFill="1" applyBorder="1" applyAlignment="1" applyProtection="1">
      <alignment horizontal="center"/>
      <protection locked="0"/>
    </xf>
    <xf numFmtId="0" fontId="2" fillId="0" borderId="0" xfId="1" applyNumberFormat="1" applyFont="1" applyFill="1" applyBorder="1" applyAlignment="1" applyProtection="1">
      <alignment horizontal="center"/>
      <protection locked="0"/>
    </xf>
    <xf numFmtId="165" fontId="4" fillId="0" borderId="0" xfId="1" applyNumberFormat="1" applyFont="1" applyFill="1" applyBorder="1" applyProtection="1"/>
    <xf numFmtId="165" fontId="4" fillId="0" borderId="0" xfId="1" applyFont="1" applyFill="1" applyBorder="1" applyProtection="1">
      <protection locked="0"/>
    </xf>
    <xf numFmtId="165" fontId="6" fillId="0" borderId="9" xfId="1" applyFont="1" applyFill="1" applyBorder="1" applyProtection="1">
      <protection locked="0"/>
    </xf>
    <xf numFmtId="165" fontId="4" fillId="0" borderId="39" xfId="1" applyFont="1" applyFill="1" applyBorder="1" applyProtection="1"/>
    <xf numFmtId="168" fontId="3" fillId="3" borderId="2" xfId="1" applyNumberFormat="1" applyFont="1" applyFill="1" applyBorder="1" applyProtection="1">
      <protection locked="0"/>
    </xf>
    <xf numFmtId="0" fontId="3" fillId="0" borderId="12" xfId="1" applyNumberFormat="1" applyFont="1" applyFill="1" applyBorder="1" applyAlignment="1" applyProtection="1">
      <alignment horizontal="center"/>
      <protection locked="0"/>
    </xf>
    <xf numFmtId="168" fontId="3" fillId="3" borderId="5" xfId="1" applyNumberFormat="1" applyFont="1" applyFill="1" applyBorder="1" applyProtection="1">
      <protection locked="0"/>
    </xf>
    <xf numFmtId="167" fontId="3" fillId="3" borderId="49" xfId="0" applyNumberFormat="1" applyFont="1" applyFill="1" applyBorder="1" applyAlignment="1" applyProtection="1">
      <alignment horizontal="left"/>
      <protection locked="0"/>
    </xf>
    <xf numFmtId="0" fontId="3" fillId="0" borderId="47" xfId="0" applyFont="1" applyFill="1" applyBorder="1" applyAlignment="1" applyProtection="1">
      <alignment horizontal="left"/>
    </xf>
    <xf numFmtId="0" fontId="4" fillId="0" borderId="7" xfId="0" applyFont="1" applyFill="1" applyBorder="1" applyAlignment="1" applyProtection="1">
      <alignment vertical="top"/>
      <protection locked="0"/>
    </xf>
    <xf numFmtId="0" fontId="2" fillId="0" borderId="5" xfId="0" applyFont="1" applyFill="1" applyBorder="1" applyAlignment="1" applyProtection="1">
      <alignment vertical="top"/>
      <protection locked="0"/>
    </xf>
    <xf numFmtId="165" fontId="3" fillId="3" borderId="16" xfId="1" applyFont="1" applyFill="1" applyBorder="1" applyAlignment="1" applyProtection="1">
      <protection locked="0"/>
    </xf>
    <xf numFmtId="165" fontId="3" fillId="3" borderId="20" xfId="1" applyFont="1" applyFill="1" applyBorder="1" applyAlignment="1" applyProtection="1">
      <protection locked="0"/>
    </xf>
    <xf numFmtId="0" fontId="3" fillId="0" borderId="20" xfId="0" applyFont="1" applyFill="1" applyBorder="1" applyAlignment="1" applyProtection="1">
      <alignment horizontal="left"/>
    </xf>
    <xf numFmtId="0" fontId="13" fillId="3" borderId="30" xfId="0" applyNumberFormat="1" applyFont="1" applyFill="1" applyBorder="1" applyAlignment="1" applyProtection="1">
      <protection locked="0"/>
    </xf>
    <xf numFmtId="0" fontId="13" fillId="3" borderId="20" xfId="0" applyNumberFormat="1" applyFont="1" applyFill="1" applyBorder="1" applyAlignment="1" applyProtection="1">
      <protection locked="0"/>
    </xf>
    <xf numFmtId="0" fontId="2" fillId="3" borderId="28" xfId="0" applyFont="1" applyFill="1" applyBorder="1" applyAlignment="1" applyProtection="1">
      <alignment horizontal="left"/>
      <protection locked="0"/>
    </xf>
    <xf numFmtId="0" fontId="2" fillId="3" borderId="32"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25" xfId="0" applyFont="1" applyFill="1" applyBorder="1" applyAlignment="1" applyProtection="1">
      <alignment horizontal="left"/>
      <protection locked="0"/>
    </xf>
    <xf numFmtId="0" fontId="3" fillId="3" borderId="28" xfId="1" applyNumberFormat="1" applyFont="1" applyFill="1" applyBorder="1" applyAlignment="1" applyProtection="1">
      <alignment horizontal="center"/>
      <protection locked="0"/>
    </xf>
    <xf numFmtId="0" fontId="3" fillId="3" borderId="32" xfId="1" applyNumberFormat="1" applyFont="1" applyFill="1" applyBorder="1" applyAlignment="1" applyProtection="1">
      <alignment horizontal="center"/>
      <protection locked="0"/>
    </xf>
    <xf numFmtId="0" fontId="3" fillId="0" borderId="39" xfId="0" applyFont="1" applyFill="1" applyBorder="1" applyAlignment="1" applyProtection="1">
      <alignment horizontal="center" wrapText="1"/>
    </xf>
    <xf numFmtId="168" fontId="3" fillId="3" borderId="28" xfId="1" applyNumberFormat="1" applyFont="1" applyFill="1" applyBorder="1" applyProtection="1">
      <protection locked="0"/>
    </xf>
    <xf numFmtId="168" fontId="3" fillId="3" borderId="32" xfId="1" applyNumberFormat="1" applyFont="1" applyFill="1" applyBorder="1" applyProtection="1">
      <protection locked="0"/>
    </xf>
    <xf numFmtId="165" fontId="0" fillId="0" borderId="0" xfId="1" applyFont="1"/>
    <xf numFmtId="0" fontId="11" fillId="0" borderId="0" xfId="3"/>
    <xf numFmtId="0" fontId="3" fillId="0" borderId="52" xfId="0" applyFont="1" applyFill="1" applyBorder="1" applyAlignment="1" applyProtection="1">
      <alignment horizontal="left"/>
    </xf>
    <xf numFmtId="0" fontId="3" fillId="0" borderId="14" xfId="0" applyFont="1" applyFill="1" applyBorder="1" applyAlignment="1" applyProtection="1">
      <alignment horizontal="left"/>
    </xf>
    <xf numFmtId="0" fontId="3" fillId="0" borderId="24" xfId="0" applyFont="1" applyFill="1" applyBorder="1" applyAlignment="1" applyProtection="1">
      <alignment horizontal="left"/>
    </xf>
    <xf numFmtId="165" fontId="3" fillId="0" borderId="39" xfId="1" applyFont="1" applyFill="1" applyBorder="1" applyAlignment="1" applyProtection="1">
      <alignment horizontal="center"/>
    </xf>
    <xf numFmtId="0" fontId="10" fillId="0" borderId="39" xfId="0" applyFont="1" applyFill="1" applyBorder="1" applyAlignment="1" applyProtection="1">
      <alignment horizontal="left" vertical="top"/>
    </xf>
    <xf numFmtId="49" fontId="10" fillId="0" borderId="35" xfId="0" applyNumberFormat="1" applyFont="1" applyFill="1" applyBorder="1" applyAlignment="1" applyProtection="1">
      <alignment vertical="top"/>
    </xf>
    <xf numFmtId="0" fontId="10" fillId="0" borderId="8" xfId="0" applyNumberFormat="1" applyFont="1" applyFill="1" applyBorder="1" applyAlignment="1" applyProtection="1">
      <alignment horizontal="center" vertical="top"/>
    </xf>
    <xf numFmtId="165" fontId="3" fillId="0" borderId="46" xfId="1" applyFont="1" applyFill="1" applyBorder="1" applyProtection="1">
      <protection locked="0"/>
    </xf>
    <xf numFmtId="165" fontId="3" fillId="0" borderId="47" xfId="1" applyFont="1" applyFill="1" applyBorder="1" applyProtection="1">
      <protection locked="0"/>
    </xf>
    <xf numFmtId="165" fontId="3" fillId="0" borderId="29" xfId="1" applyFont="1" applyFill="1" applyBorder="1" applyProtection="1">
      <protection locked="0"/>
    </xf>
    <xf numFmtId="165" fontId="3" fillId="0" borderId="18" xfId="1" applyFont="1" applyFill="1" applyBorder="1" applyProtection="1">
      <protection locked="0"/>
    </xf>
    <xf numFmtId="165" fontId="3" fillId="0" borderId="33" xfId="1" applyFont="1" applyFill="1" applyBorder="1" applyProtection="1">
      <protection locked="0"/>
    </xf>
    <xf numFmtId="165" fontId="3" fillId="0" borderId="20" xfId="1" applyFont="1" applyFill="1" applyBorder="1" applyProtection="1">
      <protection locked="0"/>
    </xf>
    <xf numFmtId="0" fontId="2" fillId="4" borderId="15" xfId="0" applyFont="1" applyFill="1" applyBorder="1" applyProtection="1">
      <protection locked="0"/>
    </xf>
    <xf numFmtId="0" fontId="2" fillId="3" borderId="28" xfId="0" applyFont="1" applyFill="1" applyBorder="1" applyProtection="1">
      <protection locked="0"/>
    </xf>
    <xf numFmtId="0" fontId="3" fillId="0" borderId="0" xfId="0" applyFont="1" applyFill="1" applyBorder="1" applyAlignment="1" applyProtection="1">
      <alignment horizontal="left" vertical="top" wrapText="1"/>
    </xf>
    <xf numFmtId="0" fontId="4" fillId="0" borderId="2" xfId="0" applyFont="1" applyFill="1" applyBorder="1" applyAlignment="1" applyProtection="1">
      <alignment horizontal="left"/>
      <protection locked="0"/>
    </xf>
    <xf numFmtId="49" fontId="6" fillId="0" borderId="0" xfId="0" applyNumberFormat="1" applyFont="1" applyFill="1" applyBorder="1" applyAlignment="1" applyProtection="1">
      <alignment horizontal="right"/>
    </xf>
    <xf numFmtId="0" fontId="2" fillId="0" borderId="5" xfId="0" applyFont="1" applyFill="1" applyBorder="1" applyAlignment="1" applyProtection="1">
      <alignment horizontal="center" vertical="top"/>
      <protection locked="0"/>
    </xf>
    <xf numFmtId="167" fontId="4" fillId="3" borderId="0" xfId="0" applyNumberFormat="1" applyFont="1" applyFill="1" applyBorder="1" applyAlignment="1" applyProtection="1">
      <alignment horizontal="left"/>
      <protection locked="0"/>
    </xf>
    <xf numFmtId="167" fontId="4" fillId="3" borderId="5" xfId="0" applyNumberFormat="1" applyFont="1" applyFill="1" applyBorder="1" applyAlignment="1" applyProtection="1">
      <alignment horizontal="left"/>
      <protection locked="0"/>
    </xf>
    <xf numFmtId="0" fontId="3" fillId="0" borderId="35" xfId="0" applyFont="1" applyFill="1" applyBorder="1" applyAlignment="1" applyProtection="1">
      <alignment horizontal="center" wrapText="1"/>
    </xf>
    <xf numFmtId="49" fontId="6" fillId="0" borderId="0" xfId="0" applyNumberFormat="1" applyFont="1" applyFill="1" applyBorder="1" applyAlignment="1" applyProtection="1">
      <alignment horizontal="right"/>
    </xf>
    <xf numFmtId="0" fontId="3" fillId="0" borderId="35" xfId="0" applyFont="1" applyFill="1" applyBorder="1" applyAlignment="1" applyProtection="1">
      <alignment horizontal="center" wrapText="1"/>
    </xf>
    <xf numFmtId="0" fontId="4" fillId="0" borderId="1"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167" fontId="3" fillId="3" borderId="4" xfId="0" applyNumberFormat="1" applyFont="1" applyFill="1" applyBorder="1" applyAlignment="1" applyProtection="1">
      <alignment horizontal="left"/>
      <protection locked="0"/>
    </xf>
    <xf numFmtId="0" fontId="3" fillId="0" borderId="41" xfId="0" applyFont="1" applyFill="1" applyBorder="1" applyAlignment="1" applyProtection="1">
      <alignment horizontal="left"/>
    </xf>
    <xf numFmtId="165" fontId="3" fillId="0" borderId="19" xfId="1" applyFont="1" applyFill="1" applyBorder="1" applyProtection="1">
      <protection locked="0"/>
    </xf>
    <xf numFmtId="165" fontId="3" fillId="0" borderId="41" xfId="1" applyFont="1" applyFill="1" applyBorder="1" applyProtection="1">
      <protection locked="0"/>
    </xf>
    <xf numFmtId="0" fontId="2" fillId="0" borderId="0" xfId="0" applyFont="1" applyFill="1" applyAlignment="1" applyProtection="1">
      <alignment wrapText="1"/>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horizontal="left"/>
    </xf>
    <xf numFmtId="0" fontId="13"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left"/>
      <protection locked="0"/>
    </xf>
    <xf numFmtId="165" fontId="3" fillId="0" borderId="39" xfId="1" applyFont="1" applyFill="1" applyBorder="1" applyProtection="1">
      <protection locked="0"/>
    </xf>
    <xf numFmtId="168" fontId="3" fillId="0" borderId="39" xfId="1" applyNumberFormat="1" applyFont="1" applyFill="1" applyBorder="1" applyProtection="1">
      <protection locked="0"/>
    </xf>
    <xf numFmtId="0" fontId="13" fillId="3" borderId="12" xfId="0" applyNumberFormat="1" applyFont="1" applyFill="1" applyBorder="1" applyAlignment="1" applyProtection="1">
      <protection locked="0"/>
    </xf>
    <xf numFmtId="167" fontId="3" fillId="0" borderId="0" xfId="0" applyNumberFormat="1" applyFont="1" applyFill="1" applyBorder="1" applyAlignment="1" applyProtection="1">
      <alignment horizontal="left"/>
      <protection locked="0"/>
    </xf>
    <xf numFmtId="0" fontId="3" fillId="4" borderId="54" xfId="0" applyFont="1" applyFill="1" applyBorder="1" applyAlignment="1" applyProtection="1">
      <alignment horizontal="left"/>
      <protection locked="0"/>
    </xf>
    <xf numFmtId="0" fontId="3" fillId="4" borderId="38" xfId="0" applyFont="1" applyFill="1" applyBorder="1" applyAlignment="1" applyProtection="1">
      <alignment horizontal="left"/>
      <protection locked="0"/>
    </xf>
    <xf numFmtId="167" fontId="3" fillId="0" borderId="4" xfId="0" applyNumberFormat="1" applyFont="1" applyFill="1" applyBorder="1" applyAlignment="1" applyProtection="1">
      <alignment horizontal="left"/>
      <protection locked="0"/>
    </xf>
    <xf numFmtId="0" fontId="16" fillId="2" borderId="35" xfId="3" applyFont="1" applyFill="1" applyBorder="1" applyAlignment="1" applyProtection="1">
      <alignment horizontal="left"/>
      <protection locked="0"/>
    </xf>
    <xf numFmtId="165" fontId="3" fillId="0" borderId="39" xfId="1" applyFont="1" applyFill="1" applyBorder="1" applyAlignment="1" applyProtection="1">
      <alignment wrapText="1"/>
    </xf>
    <xf numFmtId="0" fontId="3" fillId="0" borderId="0" xfId="0" applyNumberFormat="1" applyFont="1" applyFill="1" applyBorder="1" applyAlignment="1" applyProtection="1">
      <alignment horizontal="right"/>
      <protection locked="0"/>
    </xf>
    <xf numFmtId="165" fontId="3" fillId="0" borderId="11" xfId="1" applyFont="1" applyFill="1" applyBorder="1" applyAlignment="1" applyProtection="1">
      <alignment horizontal="right"/>
    </xf>
    <xf numFmtId="165" fontId="3" fillId="0" borderId="23" xfId="1" applyFont="1" applyFill="1" applyBorder="1" applyAlignment="1" applyProtection="1">
      <alignment horizontal="right"/>
    </xf>
    <xf numFmtId="165" fontId="3" fillId="0" borderId="53" xfId="1" applyFont="1" applyFill="1" applyBorder="1" applyAlignment="1" applyProtection="1">
      <alignment horizontal="right"/>
    </xf>
    <xf numFmtId="165" fontId="3" fillId="0" borderId="10" xfId="1" applyFont="1" applyFill="1" applyBorder="1" applyProtection="1">
      <protection locked="0"/>
    </xf>
    <xf numFmtId="165" fontId="3" fillId="0" borderId="11" xfId="1" applyFont="1" applyFill="1" applyBorder="1" applyProtection="1">
      <protection locked="0"/>
    </xf>
    <xf numFmtId="165" fontId="3" fillId="0" borderId="23" xfId="1" applyFont="1" applyFill="1" applyBorder="1" applyProtection="1">
      <protection locked="0"/>
    </xf>
    <xf numFmtId="165" fontId="3" fillId="0" borderId="24" xfId="1" applyFont="1" applyFill="1" applyBorder="1" applyProtection="1">
      <protection locked="0"/>
    </xf>
    <xf numFmtId="165" fontId="3" fillId="0" borderId="2" xfId="1" applyFont="1" applyFill="1" applyBorder="1" applyProtection="1"/>
    <xf numFmtId="0" fontId="3" fillId="3" borderId="27" xfId="1" applyNumberFormat="1" applyFont="1" applyFill="1" applyBorder="1" applyAlignment="1" applyProtection="1">
      <alignment horizontal="center"/>
      <protection locked="0"/>
    </xf>
    <xf numFmtId="0" fontId="3" fillId="0" borderId="39" xfId="1" applyNumberFormat="1" applyFont="1" applyFill="1" applyBorder="1" applyAlignment="1" applyProtection="1">
      <alignment horizontal="center"/>
      <protection locked="0"/>
    </xf>
    <xf numFmtId="0" fontId="3" fillId="0" borderId="37" xfId="1" applyNumberFormat="1" applyFont="1" applyFill="1" applyBorder="1" applyAlignment="1" applyProtection="1">
      <alignment horizontal="center"/>
      <protection locked="0"/>
    </xf>
    <xf numFmtId="0" fontId="3" fillId="0" borderId="42" xfId="1" applyNumberFormat="1" applyFont="1" applyFill="1" applyBorder="1" applyAlignment="1" applyProtection="1">
      <alignment horizontal="center"/>
      <protection locked="0"/>
    </xf>
    <xf numFmtId="0" fontId="3" fillId="0" borderId="38" xfId="1" applyNumberFormat="1" applyFont="1" applyFill="1" applyBorder="1" applyAlignment="1" applyProtection="1">
      <alignment horizontal="center"/>
      <protection locked="0"/>
    </xf>
    <xf numFmtId="0" fontId="3" fillId="0" borderId="55" xfId="1" applyNumberFormat="1" applyFont="1" applyFill="1" applyBorder="1" applyAlignment="1" applyProtection="1">
      <alignment horizontal="center"/>
      <protection locked="0"/>
    </xf>
    <xf numFmtId="0" fontId="3" fillId="3" borderId="56" xfId="1" applyNumberFormat="1" applyFont="1" applyFill="1" applyBorder="1" applyAlignment="1" applyProtection="1">
      <alignment horizontal="center"/>
      <protection locked="0"/>
    </xf>
    <xf numFmtId="168" fontId="3" fillId="0" borderId="2" xfId="1" applyNumberFormat="1" applyFont="1" applyFill="1" applyBorder="1" applyProtection="1">
      <protection locked="0"/>
    </xf>
    <xf numFmtId="49" fontId="6" fillId="0" borderId="0" xfId="0" applyNumberFormat="1" applyFont="1" applyFill="1" applyBorder="1" applyAlignment="1" applyProtection="1"/>
    <xf numFmtId="165" fontId="4" fillId="0" borderId="0" xfId="1" applyFont="1" applyFill="1" applyBorder="1" applyAlignment="1" applyProtection="1"/>
    <xf numFmtId="165" fontId="4" fillId="0" borderId="5" xfId="1" applyFont="1" applyFill="1" applyBorder="1" applyProtection="1"/>
    <xf numFmtId="165" fontId="3" fillId="5" borderId="42" xfId="1" applyFont="1" applyFill="1" applyBorder="1" applyProtection="1"/>
    <xf numFmtId="165" fontId="3" fillId="5" borderId="3" xfId="1" applyFont="1" applyFill="1" applyBorder="1" applyProtection="1"/>
    <xf numFmtId="165" fontId="3" fillId="5" borderId="21" xfId="1" applyFont="1" applyFill="1" applyBorder="1" applyProtection="1"/>
    <xf numFmtId="165" fontId="3" fillId="5" borderId="6" xfId="1" applyFont="1" applyFill="1" applyBorder="1" applyProtection="1"/>
    <xf numFmtId="165" fontId="3" fillId="5" borderId="39" xfId="1" applyFont="1" applyFill="1" applyBorder="1" applyProtection="1"/>
    <xf numFmtId="165" fontId="3" fillId="5" borderId="43" xfId="1" applyFont="1" applyFill="1" applyBorder="1" applyProtection="1"/>
    <xf numFmtId="165" fontId="3" fillId="5" borderId="2" xfId="1" applyFont="1" applyFill="1" applyBorder="1" applyAlignment="1" applyProtection="1">
      <alignment horizontal="right"/>
    </xf>
    <xf numFmtId="165" fontId="3" fillId="5" borderId="0" xfId="1" applyFont="1" applyFill="1" applyBorder="1" applyAlignment="1" applyProtection="1">
      <alignment horizontal="right"/>
    </xf>
    <xf numFmtId="165" fontId="3" fillId="5" borderId="5" xfId="1" applyFont="1" applyFill="1" applyBorder="1" applyAlignment="1" applyProtection="1">
      <alignment horizontal="right"/>
    </xf>
    <xf numFmtId="165" fontId="3" fillId="5" borderId="8" xfId="1" applyFont="1" applyFill="1" applyBorder="1" applyProtection="1"/>
    <xf numFmtId="164" fontId="3" fillId="5" borderId="9" xfId="2" applyFont="1" applyFill="1" applyBorder="1" applyProtection="1"/>
    <xf numFmtId="164" fontId="3" fillId="5" borderId="35" xfId="2" applyFont="1" applyFill="1" applyBorder="1" applyProtection="1"/>
    <xf numFmtId="164" fontId="3" fillId="5" borderId="10" xfId="2" applyFont="1" applyFill="1" applyBorder="1" applyProtection="1"/>
    <xf numFmtId="0" fontId="2" fillId="3" borderId="36" xfId="1" applyNumberFormat="1" applyFont="1" applyFill="1" applyBorder="1" applyAlignment="1" applyProtection="1">
      <alignment horizontal="center"/>
      <protection locked="0"/>
    </xf>
    <xf numFmtId="0" fontId="2" fillId="3" borderId="35" xfId="1" applyNumberFormat="1" applyFont="1" applyFill="1" applyBorder="1" applyAlignment="1" applyProtection="1">
      <alignment horizontal="center"/>
      <protection locked="0"/>
    </xf>
    <xf numFmtId="0" fontId="2" fillId="0" borderId="41" xfId="1" applyNumberFormat="1" applyFont="1" applyFill="1" applyBorder="1" applyAlignment="1" applyProtection="1">
      <alignment horizontal="center"/>
      <protection locked="0"/>
    </xf>
    <xf numFmtId="0" fontId="2" fillId="0" borderId="0" xfId="0" applyFont="1" applyFill="1" applyBorder="1" applyProtection="1">
      <protection locked="0"/>
    </xf>
    <xf numFmtId="0" fontId="2" fillId="5" borderId="0" xfId="0" applyFont="1" applyFill="1" applyProtection="1">
      <protection locked="0"/>
    </xf>
    <xf numFmtId="0" fontId="4" fillId="5" borderId="0" xfId="0" applyFont="1" applyFill="1" applyAlignment="1" applyProtection="1">
      <alignment horizontal="center"/>
    </xf>
    <xf numFmtId="0" fontId="2" fillId="5" borderId="0" xfId="0" applyFont="1" applyFill="1" applyProtection="1"/>
    <xf numFmtId="165" fontId="6" fillId="5" borderId="0" xfId="1" applyFont="1" applyFill="1" applyBorder="1" applyAlignment="1" applyProtection="1"/>
    <xf numFmtId="165" fontId="2" fillId="5" borderId="36" xfId="1" applyFont="1" applyFill="1" applyBorder="1" applyProtection="1"/>
    <xf numFmtId="165" fontId="2" fillId="5" borderId="37" xfId="1" applyFont="1" applyFill="1" applyBorder="1" applyProtection="1"/>
    <xf numFmtId="165" fontId="2" fillId="5" borderId="38" xfId="1" applyFont="1" applyFill="1" applyBorder="1" applyProtection="1"/>
    <xf numFmtId="165" fontId="3" fillId="0" borderId="0" xfId="1" applyFont="1" applyFill="1" applyBorder="1" applyAlignment="1" applyProtection="1">
      <alignment horizontal="right"/>
      <protection locked="0"/>
    </xf>
    <xf numFmtId="165" fontId="3" fillId="5" borderId="1" xfId="1" applyFont="1" applyFill="1" applyBorder="1" applyProtection="1"/>
    <xf numFmtId="165" fontId="3" fillId="5" borderId="4" xfId="1" applyFont="1" applyFill="1" applyBorder="1" applyProtection="1"/>
    <xf numFmtId="165" fontId="3" fillId="5" borderId="7" xfId="1" applyFont="1" applyFill="1" applyBorder="1" applyProtection="1"/>
    <xf numFmtId="165" fontId="4" fillId="5" borderId="35" xfId="1" applyFont="1" applyFill="1" applyBorder="1" applyProtection="1"/>
    <xf numFmtId="165" fontId="3" fillId="5" borderId="36" xfId="1" applyFont="1" applyFill="1" applyBorder="1" applyAlignment="1" applyProtection="1">
      <alignment horizontal="right"/>
    </xf>
    <xf numFmtId="165" fontId="3" fillId="5" borderId="37" xfId="1" applyFont="1" applyFill="1" applyBorder="1" applyAlignment="1" applyProtection="1">
      <alignment horizontal="right"/>
    </xf>
    <xf numFmtId="165" fontId="3" fillId="5" borderId="38" xfId="1" applyFont="1" applyFill="1" applyBorder="1" applyAlignment="1" applyProtection="1">
      <alignment horizontal="right"/>
    </xf>
    <xf numFmtId="165" fontId="2" fillId="5" borderId="42" xfId="1" applyFont="1" applyFill="1" applyBorder="1" applyProtection="1"/>
    <xf numFmtId="165" fontId="6" fillId="5" borderId="42" xfId="1" applyFont="1" applyFill="1" applyBorder="1" applyProtection="1"/>
    <xf numFmtId="165" fontId="3" fillId="5" borderId="35" xfId="1" applyFont="1" applyFill="1" applyBorder="1" applyProtection="1"/>
    <xf numFmtId="165" fontId="3" fillId="5" borderId="0" xfId="1" applyFont="1" applyFill="1" applyBorder="1" applyProtection="1"/>
    <xf numFmtId="165" fontId="3" fillId="5" borderId="39" xfId="1" applyFont="1" applyFill="1" applyBorder="1" applyAlignment="1" applyProtection="1">
      <alignment horizontal="center"/>
    </xf>
    <xf numFmtId="165" fontId="3" fillId="5" borderId="42" xfId="1" applyFont="1" applyFill="1" applyBorder="1" applyAlignment="1" applyProtection="1">
      <alignment horizontal="center"/>
    </xf>
    <xf numFmtId="165" fontId="3" fillId="5" borderId="43" xfId="1" applyFont="1" applyFill="1" applyBorder="1" applyAlignment="1" applyProtection="1">
      <alignment horizontal="center"/>
    </xf>
    <xf numFmtId="165" fontId="2" fillId="5" borderId="0" xfId="1" applyFont="1" applyFill="1" applyBorder="1" applyProtection="1"/>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167" fontId="4" fillId="3" borderId="4" xfId="0" applyNumberFormat="1" applyFont="1" applyFill="1" applyBorder="1" applyAlignment="1" applyProtection="1">
      <alignment horizontal="left"/>
      <protection locked="0"/>
    </xf>
    <xf numFmtId="167" fontId="4" fillId="3" borderId="0" xfId="0" applyNumberFormat="1" applyFont="1" applyFill="1" applyBorder="1" applyAlignment="1" applyProtection="1">
      <alignment horizontal="left"/>
      <protection locked="0"/>
    </xf>
    <xf numFmtId="167" fontId="4" fillId="3" borderId="7" xfId="0" applyNumberFormat="1" applyFont="1" applyFill="1" applyBorder="1" applyAlignment="1" applyProtection="1">
      <alignment horizontal="left"/>
      <protection locked="0"/>
    </xf>
    <xf numFmtId="167" fontId="4" fillId="3" borderId="5" xfId="0" applyNumberFormat="1" applyFont="1" applyFill="1" applyBorder="1" applyAlignment="1" applyProtection="1">
      <alignment horizontal="left"/>
      <protection locked="0"/>
    </xf>
    <xf numFmtId="49" fontId="4" fillId="3" borderId="4" xfId="0" applyNumberFormat="1" applyFont="1" applyFill="1" applyBorder="1" applyAlignment="1" applyProtection="1">
      <protection locked="0"/>
    </xf>
    <xf numFmtId="49" fontId="4" fillId="3" borderId="0" xfId="0" applyNumberFormat="1" applyFont="1" applyFill="1" applyBorder="1" applyAlignment="1" applyProtection="1">
      <protection locked="0"/>
    </xf>
    <xf numFmtId="49" fontId="2" fillId="3" borderId="0" xfId="0" applyNumberFormat="1" applyFont="1" applyFill="1" applyBorder="1" applyAlignment="1" applyProtection="1">
      <protection locked="0"/>
    </xf>
    <xf numFmtId="49" fontId="2" fillId="3" borderId="7" xfId="0" applyNumberFormat="1" applyFont="1" applyFill="1" applyBorder="1" applyAlignment="1" applyProtection="1">
      <protection locked="0"/>
    </xf>
    <xf numFmtId="49" fontId="2" fillId="3" borderId="5" xfId="0" applyNumberFormat="1" applyFont="1" applyFill="1" applyBorder="1" applyAlignment="1" applyProtection="1">
      <protection locked="0"/>
    </xf>
    <xf numFmtId="0" fontId="9" fillId="3" borderId="8" xfId="0" applyFont="1" applyFill="1" applyBorder="1" applyAlignment="1" applyProtection="1">
      <alignment horizontal="left" vertical="top"/>
      <protection locked="0"/>
    </xf>
    <xf numFmtId="0" fontId="9" fillId="3" borderId="9" xfId="0" applyFont="1" applyFill="1" applyBorder="1" applyAlignment="1" applyProtection="1">
      <alignment horizontal="left" vertical="top"/>
      <protection locked="0"/>
    </xf>
    <xf numFmtId="0" fontId="9" fillId="3" borderId="10" xfId="0" applyFont="1" applyFill="1" applyBorder="1" applyAlignment="1" applyProtection="1">
      <alignment horizontal="left" vertical="top"/>
      <protection locked="0"/>
    </xf>
    <xf numFmtId="0" fontId="11" fillId="2" borderId="8" xfId="3" applyFill="1" applyBorder="1" applyAlignment="1" applyProtection="1">
      <alignment horizontal="left"/>
      <protection locked="0"/>
    </xf>
    <xf numFmtId="0" fontId="11" fillId="2" borderId="9" xfId="3" applyFill="1" applyBorder="1" applyAlignment="1" applyProtection="1">
      <alignment horizontal="left"/>
      <protection locked="0"/>
    </xf>
    <xf numFmtId="0" fontId="11" fillId="2" borderId="10" xfId="3" applyFill="1" applyBorder="1" applyAlignment="1" applyProtection="1">
      <alignment horizontal="left"/>
      <protection locked="0"/>
    </xf>
    <xf numFmtId="0" fontId="4" fillId="0" borderId="8" xfId="0" applyFont="1" applyFill="1" applyBorder="1" applyAlignment="1" applyProtection="1">
      <alignment horizontal="right" vertical="top" wrapText="1"/>
    </xf>
    <xf numFmtId="0" fontId="4" fillId="0" borderId="10" xfId="0" applyFont="1" applyFill="1" applyBorder="1" applyAlignment="1" applyProtection="1">
      <alignment horizontal="right" vertical="top" wrapText="1"/>
    </xf>
    <xf numFmtId="49" fontId="15" fillId="3" borderId="8" xfId="0" applyNumberFormat="1" applyFont="1" applyFill="1" applyBorder="1" applyAlignment="1" applyProtection="1">
      <alignment horizontal="left" vertical="top" wrapText="1"/>
      <protection locked="0"/>
    </xf>
    <xf numFmtId="49" fontId="15" fillId="3" borderId="9" xfId="0" applyNumberFormat="1" applyFont="1" applyFill="1" applyBorder="1" applyAlignment="1" applyProtection="1">
      <alignment horizontal="left" vertical="top" wrapText="1"/>
      <protection locked="0"/>
    </xf>
    <xf numFmtId="49" fontId="15" fillId="3" borderId="10" xfId="0" applyNumberFormat="1"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0" xfId="0"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xf numFmtId="0" fontId="4" fillId="2" borderId="10" xfId="0" applyFont="1" applyFill="1" applyBorder="1" applyAlignment="1" applyProtection="1">
      <alignment horizontal="left"/>
    </xf>
    <xf numFmtId="49" fontId="4" fillId="3" borderId="4" xfId="0" applyNumberFormat="1" applyFont="1" applyFill="1" applyBorder="1" applyAlignment="1" applyProtection="1">
      <alignment horizontal="center"/>
      <protection locked="0"/>
    </xf>
    <xf numFmtId="49" fontId="4" fillId="3" borderId="0" xfId="0" applyNumberFormat="1" applyFont="1" applyFill="1" applyBorder="1" applyAlignment="1" applyProtection="1">
      <alignment horizontal="center"/>
      <protection locked="0"/>
    </xf>
    <xf numFmtId="49" fontId="4" fillId="3" borderId="7" xfId="0" applyNumberFormat="1" applyFont="1" applyFill="1" applyBorder="1" applyAlignment="1" applyProtection="1">
      <alignment horizontal="center"/>
      <protection locked="0"/>
    </xf>
    <xf numFmtId="49" fontId="4" fillId="3" borderId="5" xfId="0" applyNumberFormat="1" applyFont="1" applyFill="1" applyBorder="1" applyAlignment="1" applyProtection="1">
      <alignment horizontal="center"/>
      <protection locked="0"/>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21" xfId="0" applyFont="1" applyFill="1" applyBorder="1" applyAlignment="1" applyProtection="1">
      <alignment horizontal="left" vertical="top" wrapText="1"/>
    </xf>
    <xf numFmtId="0" fontId="4" fillId="0" borderId="1"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7"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165" fontId="4" fillId="0" borderId="0" xfId="1" applyFont="1" applyFill="1" applyBorder="1" applyAlignment="1" applyProtection="1">
      <alignment horizontal="right"/>
    </xf>
    <xf numFmtId="165" fontId="4" fillId="0" borderId="0" xfId="1" applyNumberFormat="1" applyFont="1" applyFill="1" applyBorder="1" applyAlignment="1" applyProtection="1">
      <alignment horizontal="right"/>
    </xf>
    <xf numFmtId="0" fontId="4" fillId="3" borderId="8" xfId="0" applyFont="1" applyFill="1" applyBorder="1" applyAlignment="1" applyProtection="1">
      <alignment horizontal="center" vertical="top"/>
      <protection locked="0"/>
    </xf>
    <xf numFmtId="0" fontId="4" fillId="3" borderId="9" xfId="0" applyFont="1" applyFill="1" applyBorder="1" applyAlignment="1" applyProtection="1">
      <alignment horizontal="center" vertical="top"/>
      <protection locked="0"/>
    </xf>
    <xf numFmtId="0" fontId="4" fillId="3" borderId="10" xfId="0" applyFont="1" applyFill="1" applyBorder="1" applyAlignment="1" applyProtection="1">
      <alignment horizontal="center" vertical="top"/>
      <protection locked="0"/>
    </xf>
    <xf numFmtId="0" fontId="10" fillId="3" borderId="8"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top" wrapText="1"/>
      <protection locked="0"/>
    </xf>
    <xf numFmtId="49" fontId="6" fillId="0" borderId="50" xfId="0" applyNumberFormat="1" applyFont="1" applyFill="1" applyBorder="1" applyAlignment="1" applyProtection="1">
      <alignment horizontal="right"/>
    </xf>
    <xf numFmtId="49" fontId="6" fillId="0" borderId="9" xfId="0" applyNumberFormat="1" applyFont="1" applyFill="1" applyBorder="1" applyAlignment="1" applyProtection="1">
      <alignment horizontal="right"/>
    </xf>
    <xf numFmtId="165" fontId="6" fillId="0" borderId="0" xfId="1" applyFont="1" applyFill="1" applyBorder="1" applyAlignment="1" applyProtection="1">
      <alignment horizontal="right"/>
    </xf>
    <xf numFmtId="0" fontId="13" fillId="3" borderId="11" xfId="0" applyNumberFormat="1" applyFont="1" applyFill="1" applyBorder="1" applyAlignment="1" applyProtection="1">
      <alignment horizontal="left"/>
      <protection locked="0"/>
    </xf>
    <xf numFmtId="0" fontId="13" fillId="3" borderId="27" xfId="0" applyNumberFormat="1" applyFont="1" applyFill="1" applyBorder="1" applyAlignment="1" applyProtection="1">
      <alignment horizontal="left"/>
      <protection locked="0"/>
    </xf>
    <xf numFmtId="0" fontId="13" fillId="3" borderId="12" xfId="0" applyNumberFormat="1" applyFont="1" applyFill="1" applyBorder="1" applyAlignment="1" applyProtection="1">
      <alignment horizontal="left"/>
      <protection locked="0"/>
    </xf>
    <xf numFmtId="0" fontId="13" fillId="3" borderId="14" xfId="0" applyNumberFormat="1" applyFont="1" applyFill="1" applyBorder="1" applyAlignment="1" applyProtection="1">
      <alignment horizontal="left"/>
      <protection locked="0"/>
    </xf>
    <xf numFmtId="0" fontId="13" fillId="3" borderId="28" xfId="0" applyNumberFormat="1" applyFont="1" applyFill="1" applyBorder="1" applyAlignment="1" applyProtection="1">
      <alignment horizontal="left"/>
      <protection locked="0"/>
    </xf>
    <xf numFmtId="0" fontId="13" fillId="3" borderId="15" xfId="0" applyNumberFormat="1" applyFont="1" applyFill="1" applyBorder="1" applyAlignment="1" applyProtection="1">
      <alignment horizontal="left"/>
      <protection locked="0"/>
    </xf>
    <xf numFmtId="0" fontId="13" fillId="3" borderId="24" xfId="0" applyNumberFormat="1" applyFont="1" applyFill="1" applyBorder="1" applyAlignment="1" applyProtection="1">
      <alignment horizontal="left"/>
      <protection locked="0"/>
    </xf>
    <xf numFmtId="0" fontId="13" fillId="3" borderId="32" xfId="0" applyNumberFormat="1" applyFont="1" applyFill="1" applyBorder="1" applyAlignment="1" applyProtection="1">
      <alignment horizontal="left"/>
      <protection locked="0"/>
    </xf>
    <xf numFmtId="0" fontId="13" fillId="3" borderId="25" xfId="0" applyNumberFormat="1" applyFont="1" applyFill="1" applyBorder="1" applyAlignment="1" applyProtection="1">
      <alignment horizontal="left"/>
      <protection locked="0"/>
    </xf>
    <xf numFmtId="166" fontId="3" fillId="0" borderId="8" xfId="0" applyNumberFormat="1" applyFont="1" applyFill="1" applyBorder="1" applyAlignment="1" applyProtection="1">
      <alignment horizontal="center" wrapText="1"/>
    </xf>
    <xf numFmtId="166" fontId="3" fillId="0" borderId="9" xfId="0" applyNumberFormat="1" applyFont="1" applyFill="1" applyBorder="1" applyAlignment="1" applyProtection="1">
      <alignment horizontal="center" wrapText="1"/>
    </xf>
    <xf numFmtId="166" fontId="3" fillId="0" borderId="10" xfId="0" applyNumberFormat="1" applyFont="1" applyFill="1" applyBorder="1" applyAlignment="1" applyProtection="1">
      <alignment horizontal="center" wrapText="1"/>
    </xf>
    <xf numFmtId="165" fontId="3" fillId="3" borderId="11" xfId="1" applyFont="1" applyFill="1" applyBorder="1" applyAlignment="1" applyProtection="1">
      <alignment horizontal="left"/>
      <protection locked="0"/>
    </xf>
    <xf numFmtId="165" fontId="3" fillId="3" borderId="27" xfId="1" applyFont="1" applyFill="1" applyBorder="1" applyAlignment="1" applyProtection="1">
      <alignment horizontal="left"/>
      <protection locked="0"/>
    </xf>
    <xf numFmtId="165" fontId="3" fillId="3" borderId="12" xfId="1" applyFont="1" applyFill="1" applyBorder="1" applyAlignment="1" applyProtection="1">
      <alignment horizontal="left"/>
      <protection locked="0"/>
    </xf>
    <xf numFmtId="165" fontId="3" fillId="3" borderId="24" xfId="1" applyFont="1" applyFill="1" applyBorder="1" applyAlignment="1" applyProtection="1">
      <alignment horizontal="left"/>
      <protection locked="0"/>
    </xf>
    <xf numFmtId="165" fontId="3" fillId="3" borderId="32" xfId="1" applyFont="1" applyFill="1" applyBorder="1" applyAlignment="1" applyProtection="1">
      <alignment horizontal="left"/>
      <protection locked="0"/>
    </xf>
    <xf numFmtId="165" fontId="3" fillId="3" borderId="25" xfId="1" applyFont="1" applyFill="1" applyBorder="1" applyAlignment="1" applyProtection="1">
      <alignment horizontal="left"/>
      <protection locked="0"/>
    </xf>
    <xf numFmtId="165" fontId="3" fillId="3" borderId="14" xfId="1" applyFont="1" applyFill="1" applyBorder="1" applyAlignment="1" applyProtection="1">
      <alignment horizontal="left"/>
      <protection locked="0"/>
    </xf>
    <xf numFmtId="165" fontId="3" fillId="3" borderId="28" xfId="1" applyFont="1" applyFill="1" applyBorder="1" applyAlignment="1" applyProtection="1">
      <alignment horizontal="left"/>
      <protection locked="0"/>
    </xf>
    <xf numFmtId="165" fontId="3" fillId="3" borderId="15" xfId="1" applyFont="1" applyFill="1" applyBorder="1" applyAlignment="1" applyProtection="1">
      <alignment horizontal="left"/>
      <protection locked="0"/>
    </xf>
    <xf numFmtId="0" fontId="4" fillId="3" borderId="4" xfId="0" applyFon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4" fillId="3" borderId="21"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3" fillId="0" borderId="5"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3" fillId="0" borderId="8"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49" fontId="2" fillId="3" borderId="24" xfId="0" applyNumberFormat="1" applyFont="1" applyFill="1" applyBorder="1" applyAlignment="1" applyProtection="1">
      <alignment horizontal="left"/>
      <protection locked="0"/>
    </xf>
    <xf numFmtId="49" fontId="2" fillId="3" borderId="32" xfId="0" applyNumberFormat="1" applyFont="1" applyFill="1" applyBorder="1" applyAlignment="1" applyProtection="1">
      <alignment horizontal="left"/>
      <protection locked="0"/>
    </xf>
    <xf numFmtId="49" fontId="2" fillId="3" borderId="2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28" xfId="0" applyNumberFormat="1" applyFont="1" applyFill="1" applyBorder="1" applyAlignment="1" applyProtection="1">
      <alignment horizontal="left"/>
      <protection locked="0"/>
    </xf>
    <xf numFmtId="49" fontId="2" fillId="3" borderId="15" xfId="0" applyNumberFormat="1" applyFont="1" applyFill="1" applyBorder="1" applyAlignment="1" applyProtection="1">
      <alignment horizontal="left"/>
      <protection locked="0"/>
    </xf>
    <xf numFmtId="49" fontId="9" fillId="0" borderId="8" xfId="0" applyNumberFormat="1" applyFont="1" applyFill="1" applyBorder="1" applyAlignment="1" applyProtection="1">
      <alignment horizontal="left" vertical="top"/>
    </xf>
    <xf numFmtId="49" fontId="9" fillId="0" borderId="9" xfId="0" applyNumberFormat="1" applyFont="1" applyFill="1" applyBorder="1" applyAlignment="1" applyProtection="1">
      <alignment horizontal="left" vertical="top"/>
    </xf>
    <xf numFmtId="49" fontId="9" fillId="0" borderId="10" xfId="0" applyNumberFormat="1" applyFont="1" applyFill="1" applyBorder="1" applyAlignment="1" applyProtection="1">
      <alignment horizontal="left" vertical="top"/>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4" fillId="2" borderId="8" xfId="0" applyFont="1" applyFill="1" applyBorder="1" applyAlignment="1" applyProtection="1">
      <alignment horizontal="right" vertical="top" wrapText="1"/>
    </xf>
    <xf numFmtId="0" fontId="4" fillId="2" borderId="10" xfId="0" applyFont="1" applyFill="1" applyBorder="1" applyAlignment="1" applyProtection="1">
      <alignment horizontal="right" vertical="top" wrapText="1"/>
    </xf>
    <xf numFmtId="49" fontId="14" fillId="0" borderId="7" xfId="0" applyNumberFormat="1"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49" fontId="8" fillId="0" borderId="9" xfId="0" applyNumberFormat="1" applyFont="1" applyFill="1" applyBorder="1" applyAlignment="1" applyProtection="1">
      <alignment horizontal="center" vertical="top" wrapText="1"/>
    </xf>
    <xf numFmtId="49" fontId="8" fillId="0" borderId="10" xfId="0" applyNumberFormat="1" applyFont="1" applyFill="1" applyBorder="1" applyAlignment="1" applyProtection="1">
      <alignment horizontal="center" vertical="top" wrapText="1"/>
    </xf>
    <xf numFmtId="165" fontId="4" fillId="5" borderId="0" xfId="1" applyFont="1" applyFill="1" applyBorder="1" applyAlignment="1" applyProtection="1">
      <alignment horizontal="right"/>
    </xf>
    <xf numFmtId="49" fontId="14" fillId="0" borderId="7" xfId="0" applyNumberFormat="1" applyFont="1" applyFill="1" applyBorder="1" applyAlignment="1" applyProtection="1">
      <alignment horizontal="left" vertical="top" wrapText="1"/>
    </xf>
    <xf numFmtId="0" fontId="14" fillId="0" borderId="5"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165" fontId="4" fillId="5" borderId="2" xfId="1" applyFont="1" applyFill="1" applyBorder="1" applyAlignment="1" applyProtection="1">
      <alignment horizontal="right"/>
    </xf>
    <xf numFmtId="0" fontId="3" fillId="0" borderId="9" xfId="0" applyFont="1" applyFill="1" applyBorder="1" applyAlignment="1" applyProtection="1">
      <alignment horizontal="left"/>
      <protection locked="0"/>
    </xf>
    <xf numFmtId="0" fontId="3" fillId="0" borderId="51" xfId="0" applyFont="1" applyFill="1" applyBorder="1" applyAlignment="1" applyProtection="1">
      <alignment horizontal="left"/>
      <protection locked="0"/>
    </xf>
    <xf numFmtId="165" fontId="3" fillId="0" borderId="11" xfId="1" applyFont="1" applyFill="1" applyBorder="1" applyAlignment="1" applyProtection="1">
      <alignment horizontal="right"/>
      <protection locked="0"/>
    </xf>
    <xf numFmtId="165" fontId="3" fillId="0" borderId="23" xfId="1" applyFont="1" applyFill="1" applyBorder="1" applyAlignment="1" applyProtection="1">
      <alignment horizontal="right"/>
      <protection locked="0"/>
    </xf>
    <xf numFmtId="165" fontId="3" fillId="0" borderId="53" xfId="1" applyFont="1" applyFill="1" applyBorder="1" applyAlignment="1" applyProtection="1">
      <alignment horizontal="righ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F7A9EC"/>
      <color rgb="FFFF00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hea Ardiel" id="{03290589-F228-4F76-94D9-00FDBB764A6B}" userId="S::tardiel@royalroads.ca::b5fc4c3a-6164-42e0-9ae2-ad2da0d0fd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39" dT="2023-06-16T18:52:00.96" personId="{03290589-F228-4F76-94D9-00FDBB764A6B}" id="{26DF637D-6244-4692-9F2E-478D54A2C36C}">
    <text>Protect (any TOTAL cell should be)</text>
  </threadedComment>
</ThreadedComments>
</file>

<file path=xl/threadedComments/threadedComment2.xml><?xml version="1.0" encoding="utf-8"?>
<ThreadedComments xmlns="http://schemas.microsoft.com/office/spreadsheetml/2018/threadedcomments" xmlns:x="http://schemas.openxmlformats.org/spreadsheetml/2006/main">
  <threadedComment ref="H30" dT="2023-06-16T18:52:00.96" personId="{03290589-F228-4F76-94D9-00FDBB764A6B}" id="{E85F4466-A08D-4411-877C-DABFE39F947E}">
    <text>Protect (any TOTAL cell should be)</text>
  </threadedComment>
  <threadedComment ref="I30" dT="2023-06-16T18:50:28.55" personId="{03290589-F228-4F76-94D9-00FDBB764A6B}" id="{007F2298-7A29-4E50-B921-F41F3AF4D7D8}">
    <text>If domestic, use CAD GST calculation also add protection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H30" dT="2023-06-16T18:52:00.96" personId="{03290589-F228-4F76-94D9-00FDBB764A6B}" id="{35ED512A-0CF0-4DBE-BABF-473DBB56217B}">
    <text>Protect (any TOTAL cell should be)</text>
  </threadedComment>
  <threadedComment ref="I30" dT="2023-06-16T18:50:28.55" personId="{03290589-F228-4F76-94D9-00FDBB764A6B}" id="{131FAFE1-2387-477A-A873-50927AC9D89C}">
    <text>If domestic, use CAD GST calculation also add protection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bankofcanada.ca/rates/exchange/currency-converter/https:/www.bankofcanada.ca/rates/exchange/currency-converter/"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bankofcanada.ca/rates/exchange/currency-converter/https:/www.bankofcanada.ca/rates/exchange/currency-converter/"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bankofcanada.ca/rates/exchange/currency-converter/https:/www.bankofcanada.ca/rates/exchange/currency-converter/"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hyperlink" Target="../../public/Travel/6_Business%20Travel%20Rate%20Schedule%20(UPDATED%202022-04-01).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public/Travel/6_Business%20Travel%20Rate%20Schedule%20(UPDATED%202022-04-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S87"/>
  <sheetViews>
    <sheetView tabSelected="1" topLeftCell="A10" zoomScale="70" zoomScaleNormal="70" zoomScalePageLayoutView="80" workbookViewId="0">
      <selection activeCell="W31" sqref="W31"/>
    </sheetView>
  </sheetViews>
  <sheetFormatPr defaultColWidth="9.140625" defaultRowHeight="12.75" x14ac:dyDescent="0.2"/>
  <cols>
    <col min="1" max="1" width="20.5703125" style="1" customWidth="1"/>
    <col min="2" max="2" width="21.42578125" style="1" customWidth="1"/>
    <col min="3" max="3" width="43.85546875" style="1" customWidth="1"/>
    <col min="4" max="4" width="13.28515625" style="1" customWidth="1"/>
    <col min="5" max="6" width="13.42578125" style="1" customWidth="1"/>
    <col min="7" max="7" width="25.140625" style="1" customWidth="1"/>
    <col min="8" max="11" width="12.140625" style="1" customWidth="1"/>
    <col min="12" max="12" width="17.42578125" style="1" customWidth="1"/>
    <col min="13" max="13" width="11.28515625" style="1" customWidth="1"/>
    <col min="14" max="14" width="17.42578125" style="1" customWidth="1"/>
    <col min="15" max="15" width="11.5703125" style="1" customWidth="1"/>
    <col min="16" max="17" width="15.7109375" style="1" customWidth="1"/>
    <col min="18" max="18" width="13.42578125" style="1" bestFit="1" customWidth="1"/>
    <col min="19" max="19" width="13.28515625" style="1" customWidth="1"/>
    <col min="20" max="16384" width="9.140625" style="1"/>
  </cols>
  <sheetData>
    <row r="1" spans="1:18" s="2" customFormat="1" ht="47.25" x14ac:dyDescent="0.25">
      <c r="A1" s="24" t="s">
        <v>0</v>
      </c>
      <c r="B1" s="217"/>
      <c r="C1" s="218"/>
      <c r="D1" s="219"/>
      <c r="E1" s="26" t="s">
        <v>73</v>
      </c>
      <c r="F1" s="17"/>
      <c r="G1" s="28" t="s">
        <v>95</v>
      </c>
      <c r="H1" s="17"/>
      <c r="I1" s="223" t="s">
        <v>43</v>
      </c>
      <c r="J1" s="224"/>
      <c r="K1" s="23"/>
      <c r="L1" s="29" t="s">
        <v>77</v>
      </c>
      <c r="M1" s="231"/>
      <c r="N1" s="232"/>
      <c r="O1" s="232"/>
      <c r="P1" s="233"/>
    </row>
    <row r="2" spans="1:18" ht="34.5" customHeight="1" x14ac:dyDescent="0.2">
      <c r="A2" s="25" t="s">
        <v>76</v>
      </c>
      <c r="B2" s="228"/>
      <c r="C2" s="229"/>
      <c r="D2" s="230"/>
      <c r="E2" s="27" t="s">
        <v>75</v>
      </c>
      <c r="F2" s="256"/>
      <c r="G2" s="257"/>
      <c r="H2" s="258"/>
      <c r="I2" s="223" t="s">
        <v>80</v>
      </c>
      <c r="J2" s="224"/>
      <c r="K2" s="225"/>
      <c r="L2" s="226"/>
      <c r="M2" s="226"/>
      <c r="N2" s="226"/>
      <c r="O2" s="226"/>
      <c r="P2" s="227"/>
    </row>
    <row r="3" spans="1:18" ht="18" customHeight="1" x14ac:dyDescent="0.25">
      <c r="A3" s="220" t="s">
        <v>94</v>
      </c>
      <c r="B3" s="221"/>
      <c r="C3" s="221"/>
      <c r="D3" s="221"/>
      <c r="E3" s="221"/>
      <c r="F3" s="221"/>
      <c r="G3" s="221"/>
      <c r="H3" s="221"/>
      <c r="I3" s="221"/>
      <c r="J3" s="221"/>
      <c r="K3" s="221"/>
      <c r="L3" s="221"/>
      <c r="M3" s="221"/>
      <c r="N3" s="221"/>
      <c r="O3" s="221"/>
      <c r="P3" s="221"/>
      <c r="Q3" s="221"/>
      <c r="R3" s="222"/>
    </row>
    <row r="4" spans="1:18" ht="21" customHeight="1" x14ac:dyDescent="0.2">
      <c r="A4" s="234" t="s">
        <v>93</v>
      </c>
      <c r="B4" s="235"/>
      <c r="C4" s="235"/>
      <c r="D4" s="235"/>
      <c r="E4" s="235"/>
      <c r="F4" s="235"/>
      <c r="G4" s="235"/>
      <c r="H4" s="235"/>
      <c r="I4" s="235"/>
      <c r="J4" s="235"/>
      <c r="K4" s="235"/>
      <c r="L4" s="235"/>
      <c r="M4" s="235"/>
      <c r="N4" s="235"/>
      <c r="O4" s="235"/>
      <c r="P4" s="235"/>
      <c r="Q4" s="235"/>
      <c r="R4" s="236"/>
    </row>
    <row r="5" spans="1:18" ht="40.5" customHeight="1" x14ac:dyDescent="0.2">
      <c r="A5" s="38" t="s">
        <v>1</v>
      </c>
      <c r="B5" s="38" t="s">
        <v>3</v>
      </c>
      <c r="C5" s="39" t="s">
        <v>2</v>
      </c>
      <c r="D5" s="271" t="s">
        <v>4</v>
      </c>
      <c r="E5" s="272"/>
      <c r="F5" s="272"/>
      <c r="G5" s="273"/>
      <c r="H5" s="40" t="s">
        <v>99</v>
      </c>
      <c r="I5" s="40" t="s">
        <v>101</v>
      </c>
      <c r="J5" s="40" t="s">
        <v>102</v>
      </c>
      <c r="K5" s="39" t="s">
        <v>97</v>
      </c>
      <c r="L5" s="39" t="s">
        <v>72</v>
      </c>
      <c r="M5" s="39" t="s">
        <v>89</v>
      </c>
      <c r="N5" s="39" t="s">
        <v>5</v>
      </c>
      <c r="O5" s="39" t="s">
        <v>6</v>
      </c>
      <c r="P5" s="39" t="s">
        <v>7</v>
      </c>
      <c r="Q5" s="39" t="s">
        <v>8</v>
      </c>
      <c r="R5" s="132" t="s">
        <v>108</v>
      </c>
    </row>
    <row r="6" spans="1:18" ht="19.5" customHeight="1" x14ac:dyDescent="0.2">
      <c r="A6" s="11"/>
      <c r="B6" s="114"/>
      <c r="C6" s="115"/>
      <c r="D6" s="274"/>
      <c r="E6" s="275"/>
      <c r="F6" s="275"/>
      <c r="G6" s="276"/>
      <c r="H6" s="84">
        <v>0</v>
      </c>
      <c r="I6" s="84">
        <v>0</v>
      </c>
      <c r="J6" s="37">
        <v>0</v>
      </c>
      <c r="K6" s="195">
        <f t="shared" ref="K6:K19" si="0">SUM(H6:J6)</f>
        <v>0</v>
      </c>
      <c r="L6" s="77">
        <v>1</v>
      </c>
      <c r="M6" s="187">
        <f>+K6*L6</f>
        <v>0</v>
      </c>
      <c r="N6" s="18" t="e">
        <f t="shared" ref="N6:N19" si="1">VLOOKUP(B6,$A$57:$B$86,2,TRUE)</f>
        <v>#N/A</v>
      </c>
      <c r="O6" s="45"/>
      <c r="P6" s="45"/>
      <c r="Q6" s="46"/>
      <c r="R6" s="179"/>
    </row>
    <row r="7" spans="1:18" ht="19.5" customHeight="1" x14ac:dyDescent="0.2">
      <c r="A7" s="11"/>
      <c r="B7" s="114"/>
      <c r="C7" s="115"/>
      <c r="D7" s="280"/>
      <c r="E7" s="281"/>
      <c r="F7" s="281"/>
      <c r="G7" s="282"/>
      <c r="H7" s="84">
        <v>0</v>
      </c>
      <c r="I7" s="84">
        <v>0</v>
      </c>
      <c r="J7" s="37">
        <v>0</v>
      </c>
      <c r="K7" s="196">
        <f t="shared" si="0"/>
        <v>0</v>
      </c>
      <c r="L7" s="35">
        <v>1</v>
      </c>
      <c r="M7" s="188">
        <f t="shared" ref="M7:M19" si="2">+K7*L7</f>
        <v>0</v>
      </c>
      <c r="N7" s="18" t="e">
        <f t="shared" si="1"/>
        <v>#N/A</v>
      </c>
      <c r="O7" s="15"/>
      <c r="P7" s="15"/>
      <c r="Q7" s="16"/>
      <c r="R7" s="179"/>
    </row>
    <row r="8" spans="1:18" ht="19.5" customHeight="1" x14ac:dyDescent="0.2">
      <c r="A8" s="11"/>
      <c r="B8" s="114"/>
      <c r="C8" s="115"/>
      <c r="D8" s="280"/>
      <c r="E8" s="281"/>
      <c r="F8" s="281"/>
      <c r="G8" s="282"/>
      <c r="H8" s="84">
        <v>0</v>
      </c>
      <c r="I8" s="84">
        <v>0</v>
      </c>
      <c r="J8" s="37">
        <v>0</v>
      </c>
      <c r="K8" s="196">
        <f t="shared" si="0"/>
        <v>0</v>
      </c>
      <c r="L8" s="35">
        <v>1</v>
      </c>
      <c r="M8" s="188">
        <f t="shared" si="2"/>
        <v>0</v>
      </c>
      <c r="N8" s="18" t="e">
        <f t="shared" si="1"/>
        <v>#N/A</v>
      </c>
      <c r="O8" s="15"/>
      <c r="P8" s="15"/>
      <c r="Q8" s="16"/>
      <c r="R8" s="179"/>
    </row>
    <row r="9" spans="1:18" ht="19.5" customHeight="1" x14ac:dyDescent="0.2">
      <c r="A9" s="11"/>
      <c r="B9" s="114"/>
      <c r="C9" s="115"/>
      <c r="D9" s="280"/>
      <c r="E9" s="281"/>
      <c r="F9" s="281"/>
      <c r="G9" s="282"/>
      <c r="H9" s="84">
        <v>0</v>
      </c>
      <c r="I9" s="84">
        <v>0</v>
      </c>
      <c r="J9" s="37">
        <v>0</v>
      </c>
      <c r="K9" s="196">
        <f t="shared" si="0"/>
        <v>0</v>
      </c>
      <c r="L9" s="35">
        <v>1</v>
      </c>
      <c r="M9" s="188">
        <f t="shared" si="2"/>
        <v>0</v>
      </c>
      <c r="N9" s="18" t="e">
        <f t="shared" si="1"/>
        <v>#N/A</v>
      </c>
      <c r="O9" s="15"/>
      <c r="P9" s="15"/>
      <c r="Q9" s="16"/>
      <c r="R9" s="179"/>
    </row>
    <row r="10" spans="1:18" ht="19.5" customHeight="1" x14ac:dyDescent="0.2">
      <c r="A10" s="11"/>
      <c r="B10" s="14"/>
      <c r="C10" s="89"/>
      <c r="D10" s="280"/>
      <c r="E10" s="281"/>
      <c r="F10" s="281"/>
      <c r="G10" s="282"/>
      <c r="H10" s="84">
        <v>0</v>
      </c>
      <c r="I10" s="84">
        <v>0</v>
      </c>
      <c r="J10" s="37">
        <v>0</v>
      </c>
      <c r="K10" s="196">
        <f t="shared" si="0"/>
        <v>0</v>
      </c>
      <c r="L10" s="35">
        <v>1</v>
      </c>
      <c r="M10" s="188">
        <f t="shared" si="2"/>
        <v>0</v>
      </c>
      <c r="N10" s="18" t="e">
        <f t="shared" si="1"/>
        <v>#N/A</v>
      </c>
      <c r="O10" s="15"/>
      <c r="P10" s="15"/>
      <c r="Q10" s="16"/>
      <c r="R10" s="179"/>
    </row>
    <row r="11" spans="1:18" ht="19.5" customHeight="1" x14ac:dyDescent="0.2">
      <c r="A11" s="11"/>
      <c r="B11" s="14"/>
      <c r="C11" s="89"/>
      <c r="D11" s="280"/>
      <c r="E11" s="281"/>
      <c r="F11" s="281"/>
      <c r="G11" s="282"/>
      <c r="H11" s="84">
        <v>0</v>
      </c>
      <c r="I11" s="84">
        <v>0</v>
      </c>
      <c r="J11" s="37">
        <v>0</v>
      </c>
      <c r="K11" s="196">
        <f t="shared" si="0"/>
        <v>0</v>
      </c>
      <c r="L11" s="35">
        <v>1</v>
      </c>
      <c r="M11" s="188">
        <f t="shared" si="2"/>
        <v>0</v>
      </c>
      <c r="N11" s="18" t="e">
        <f t="shared" si="1"/>
        <v>#N/A</v>
      </c>
      <c r="O11" s="15"/>
      <c r="P11" s="15"/>
      <c r="Q11" s="16"/>
      <c r="R11" s="179"/>
    </row>
    <row r="12" spans="1:18" ht="19.5" customHeight="1" x14ac:dyDescent="0.2">
      <c r="A12" s="11"/>
      <c r="B12" s="14"/>
      <c r="C12" s="89"/>
      <c r="D12" s="280"/>
      <c r="E12" s="281"/>
      <c r="F12" s="281"/>
      <c r="G12" s="282"/>
      <c r="H12" s="84">
        <v>0</v>
      </c>
      <c r="I12" s="84">
        <v>0</v>
      </c>
      <c r="J12" s="37">
        <v>0</v>
      </c>
      <c r="K12" s="196">
        <f t="shared" si="0"/>
        <v>0</v>
      </c>
      <c r="L12" s="35">
        <v>1</v>
      </c>
      <c r="M12" s="188">
        <f t="shared" si="2"/>
        <v>0</v>
      </c>
      <c r="N12" s="18" t="e">
        <f t="shared" si="1"/>
        <v>#N/A</v>
      </c>
      <c r="O12" s="15"/>
      <c r="P12" s="15"/>
      <c r="Q12" s="16"/>
      <c r="R12" s="179"/>
    </row>
    <row r="13" spans="1:18" ht="19.5" customHeight="1" x14ac:dyDescent="0.2">
      <c r="A13" s="11"/>
      <c r="B13" s="14"/>
      <c r="C13" s="89"/>
      <c r="D13" s="280"/>
      <c r="E13" s="281"/>
      <c r="F13" s="281"/>
      <c r="G13" s="282"/>
      <c r="H13" s="84">
        <v>0</v>
      </c>
      <c r="I13" s="84">
        <v>0</v>
      </c>
      <c r="J13" s="37">
        <v>0</v>
      </c>
      <c r="K13" s="196">
        <f t="shared" si="0"/>
        <v>0</v>
      </c>
      <c r="L13" s="35">
        <v>1</v>
      </c>
      <c r="M13" s="188">
        <f t="shared" si="2"/>
        <v>0</v>
      </c>
      <c r="N13" s="18" t="e">
        <f t="shared" si="1"/>
        <v>#N/A</v>
      </c>
      <c r="O13" s="15"/>
      <c r="P13" s="15"/>
      <c r="Q13" s="16"/>
      <c r="R13" s="179"/>
    </row>
    <row r="14" spans="1:18" ht="19.5" customHeight="1" x14ac:dyDescent="0.2">
      <c r="A14" s="12"/>
      <c r="B14" s="14"/>
      <c r="C14" s="89"/>
      <c r="D14" s="280"/>
      <c r="E14" s="281"/>
      <c r="F14" s="281"/>
      <c r="G14" s="282"/>
      <c r="H14" s="84">
        <v>0</v>
      </c>
      <c r="I14" s="84">
        <v>0</v>
      </c>
      <c r="J14" s="37">
        <v>0</v>
      </c>
      <c r="K14" s="196">
        <f t="shared" si="0"/>
        <v>0</v>
      </c>
      <c r="L14" s="35">
        <v>1</v>
      </c>
      <c r="M14" s="188">
        <f t="shared" si="2"/>
        <v>0</v>
      </c>
      <c r="N14" s="18" t="e">
        <f t="shared" si="1"/>
        <v>#N/A</v>
      </c>
      <c r="O14" s="15"/>
      <c r="P14" s="15"/>
      <c r="Q14" s="16"/>
      <c r="R14" s="179"/>
    </row>
    <row r="15" spans="1:18" ht="19.5" customHeight="1" x14ac:dyDescent="0.2">
      <c r="A15" s="12"/>
      <c r="B15" s="14"/>
      <c r="C15" s="89"/>
      <c r="D15" s="280"/>
      <c r="E15" s="281"/>
      <c r="F15" s="281"/>
      <c r="G15" s="282"/>
      <c r="H15" s="84">
        <v>0</v>
      </c>
      <c r="I15" s="84">
        <v>0</v>
      </c>
      <c r="J15" s="37">
        <v>0</v>
      </c>
      <c r="K15" s="196">
        <f t="shared" si="0"/>
        <v>0</v>
      </c>
      <c r="L15" s="35">
        <v>1</v>
      </c>
      <c r="M15" s="188">
        <f t="shared" si="2"/>
        <v>0</v>
      </c>
      <c r="N15" s="18" t="e">
        <f t="shared" si="1"/>
        <v>#N/A</v>
      </c>
      <c r="O15" s="15"/>
      <c r="P15" s="15"/>
      <c r="Q15" s="16"/>
      <c r="R15" s="179"/>
    </row>
    <row r="16" spans="1:18" ht="19.5" customHeight="1" x14ac:dyDescent="0.2">
      <c r="A16" s="12"/>
      <c r="B16" s="14"/>
      <c r="C16" s="89"/>
      <c r="D16" s="280"/>
      <c r="E16" s="281"/>
      <c r="F16" s="281"/>
      <c r="G16" s="282"/>
      <c r="H16" s="84">
        <v>0</v>
      </c>
      <c r="I16" s="84">
        <v>0</v>
      </c>
      <c r="J16" s="37">
        <v>0</v>
      </c>
      <c r="K16" s="196">
        <f t="shared" si="0"/>
        <v>0</v>
      </c>
      <c r="L16" s="35">
        <v>1</v>
      </c>
      <c r="M16" s="188">
        <f t="shared" si="2"/>
        <v>0</v>
      </c>
      <c r="N16" s="18" t="e">
        <f t="shared" si="1"/>
        <v>#N/A</v>
      </c>
      <c r="O16" s="15"/>
      <c r="P16" s="15"/>
      <c r="Q16" s="16"/>
      <c r="R16" s="179"/>
    </row>
    <row r="17" spans="1:19" ht="19.5" customHeight="1" x14ac:dyDescent="0.2">
      <c r="A17" s="12"/>
      <c r="B17" s="14"/>
      <c r="C17" s="89"/>
      <c r="D17" s="280"/>
      <c r="E17" s="281"/>
      <c r="F17" s="281"/>
      <c r="G17" s="282"/>
      <c r="H17" s="84">
        <v>0</v>
      </c>
      <c r="I17" s="84">
        <v>0</v>
      </c>
      <c r="J17" s="37">
        <v>0</v>
      </c>
      <c r="K17" s="196">
        <f t="shared" si="0"/>
        <v>0</v>
      </c>
      <c r="L17" s="35">
        <v>1</v>
      </c>
      <c r="M17" s="188">
        <f t="shared" si="2"/>
        <v>0</v>
      </c>
      <c r="N17" s="18" t="e">
        <f t="shared" si="1"/>
        <v>#N/A</v>
      </c>
      <c r="O17" s="15"/>
      <c r="P17" s="15"/>
      <c r="Q17" s="16"/>
      <c r="R17" s="179"/>
    </row>
    <row r="18" spans="1:19" ht="19.5" customHeight="1" x14ac:dyDescent="0.2">
      <c r="A18" s="12"/>
      <c r="B18" s="14"/>
      <c r="C18" s="89"/>
      <c r="D18" s="280"/>
      <c r="E18" s="281"/>
      <c r="F18" s="281"/>
      <c r="G18" s="282"/>
      <c r="H18" s="84">
        <v>0</v>
      </c>
      <c r="I18" s="84">
        <v>0</v>
      </c>
      <c r="J18" s="37">
        <v>0</v>
      </c>
      <c r="K18" s="196">
        <f t="shared" si="0"/>
        <v>0</v>
      </c>
      <c r="L18" s="35">
        <v>1</v>
      </c>
      <c r="M18" s="188">
        <f t="shared" si="2"/>
        <v>0</v>
      </c>
      <c r="N18" s="18" t="e">
        <f t="shared" si="1"/>
        <v>#N/A</v>
      </c>
      <c r="O18" s="15"/>
      <c r="P18" s="15"/>
      <c r="Q18" s="16"/>
      <c r="R18" s="179"/>
    </row>
    <row r="19" spans="1:19" ht="19.5" customHeight="1" x14ac:dyDescent="0.2">
      <c r="A19" s="47"/>
      <c r="B19" s="48"/>
      <c r="C19" s="90"/>
      <c r="D19" s="277"/>
      <c r="E19" s="278"/>
      <c r="F19" s="278"/>
      <c r="G19" s="279"/>
      <c r="H19" s="85">
        <v>0</v>
      </c>
      <c r="I19" s="85">
        <v>0</v>
      </c>
      <c r="J19" s="49">
        <v>0</v>
      </c>
      <c r="K19" s="197">
        <f t="shared" si="0"/>
        <v>0</v>
      </c>
      <c r="L19" s="79">
        <v>1</v>
      </c>
      <c r="M19" s="189">
        <f t="shared" si="2"/>
        <v>0</v>
      </c>
      <c r="N19" s="22" t="e">
        <f t="shared" si="1"/>
        <v>#N/A</v>
      </c>
      <c r="O19" s="50"/>
      <c r="P19" s="50"/>
      <c r="Q19" s="51"/>
      <c r="R19" s="180"/>
    </row>
    <row r="20" spans="1:19" ht="14.1" customHeight="1" x14ac:dyDescent="0.2">
      <c r="A20" s="41"/>
      <c r="B20" s="52"/>
      <c r="C20" s="53"/>
      <c r="D20" s="259" t="s">
        <v>74</v>
      </c>
      <c r="E20" s="260"/>
      <c r="F20" s="260"/>
      <c r="G20" s="260"/>
      <c r="H20" s="260"/>
      <c r="I20" s="260"/>
      <c r="J20" s="260"/>
      <c r="K20" s="186">
        <f>SUM(K6:K19)</f>
        <v>0</v>
      </c>
      <c r="L20" s="21"/>
      <c r="M20" s="186">
        <f>SUM(M6:M19)</f>
        <v>0</v>
      </c>
      <c r="N20" s="54"/>
      <c r="O20" s="19"/>
      <c r="P20" s="42"/>
      <c r="Q20" s="42"/>
      <c r="R20" s="181"/>
      <c r="S20" s="182"/>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38" t="s">
        <v>1</v>
      </c>
      <c r="B22" s="39" t="s">
        <v>3</v>
      </c>
      <c r="C22" s="39" t="s">
        <v>2</v>
      </c>
      <c r="D22" s="291" t="s">
        <v>103</v>
      </c>
      <c r="E22" s="292"/>
      <c r="F22" s="292"/>
      <c r="G22" s="293"/>
      <c r="H22" s="40" t="s">
        <v>99</v>
      </c>
      <c r="I22" s="40" t="s">
        <v>101</v>
      </c>
      <c r="J22" s="40" t="s">
        <v>102</v>
      </c>
      <c r="K22" s="39" t="s">
        <v>97</v>
      </c>
      <c r="L22" s="39" t="s">
        <v>72</v>
      </c>
      <c r="M22" s="39" t="s">
        <v>90</v>
      </c>
      <c r="N22" s="39" t="s">
        <v>5</v>
      </c>
      <c r="O22" s="39" t="s">
        <v>6</v>
      </c>
      <c r="P22" s="39" t="s">
        <v>7</v>
      </c>
      <c r="Q22" s="39" t="s">
        <v>8</v>
      </c>
    </row>
    <row r="23" spans="1:19" ht="18.75" customHeight="1" x14ac:dyDescent="0.2">
      <c r="A23" s="44"/>
      <c r="B23" s="58" t="s">
        <v>79</v>
      </c>
      <c r="C23" s="91"/>
      <c r="D23" s="274"/>
      <c r="E23" s="275"/>
      <c r="F23" s="275"/>
      <c r="G23" s="276"/>
      <c r="H23" s="84">
        <v>0</v>
      </c>
      <c r="I23" s="84">
        <v>0</v>
      </c>
      <c r="J23" s="37">
        <v>0</v>
      </c>
      <c r="K23" s="195">
        <f>SUM(H23:J23)</f>
        <v>0</v>
      </c>
      <c r="L23" s="77">
        <v>1</v>
      </c>
      <c r="M23" s="187">
        <f>+K23*L23</f>
        <v>0</v>
      </c>
      <c r="N23" s="78" t="e">
        <f>VLOOKUP(B23,$D$57:$E$58,2,FALSE)</f>
        <v>#N/A</v>
      </c>
      <c r="O23" s="45"/>
      <c r="P23" s="45"/>
      <c r="Q23" s="46"/>
    </row>
    <row r="24" spans="1:19" ht="18.75" customHeight="1" x14ac:dyDescent="0.2">
      <c r="A24" s="11"/>
      <c r="B24" s="10" t="s">
        <v>79</v>
      </c>
      <c r="C24" s="92"/>
      <c r="D24" s="297"/>
      <c r="E24" s="298"/>
      <c r="F24" s="298"/>
      <c r="G24" s="299"/>
      <c r="H24" s="84">
        <v>0</v>
      </c>
      <c r="I24" s="84">
        <v>0</v>
      </c>
      <c r="J24" s="37">
        <v>0</v>
      </c>
      <c r="K24" s="196">
        <f>SUM(H24:J24)</f>
        <v>0</v>
      </c>
      <c r="L24" s="35">
        <v>1</v>
      </c>
      <c r="M24" s="188">
        <f t="shared" ref="M24:M26" si="3">+K24*L24</f>
        <v>0</v>
      </c>
      <c r="N24" s="18" t="e">
        <f>VLOOKUP(B24,$D$57:$E$58,2,FALSE)</f>
        <v>#N/A</v>
      </c>
      <c r="O24" s="15"/>
      <c r="P24" s="15"/>
      <c r="Q24" s="16"/>
    </row>
    <row r="25" spans="1:19" ht="18.75" customHeight="1" x14ac:dyDescent="0.2">
      <c r="A25" s="11"/>
      <c r="B25" s="10" t="s">
        <v>79</v>
      </c>
      <c r="C25" s="92"/>
      <c r="D25" s="297"/>
      <c r="E25" s="298"/>
      <c r="F25" s="298"/>
      <c r="G25" s="299"/>
      <c r="H25" s="84">
        <v>0</v>
      </c>
      <c r="I25" s="84">
        <v>0</v>
      </c>
      <c r="J25" s="37">
        <v>0</v>
      </c>
      <c r="K25" s="196">
        <f>SUM(H25:J25)</f>
        <v>0</v>
      </c>
      <c r="L25" s="35">
        <v>1</v>
      </c>
      <c r="M25" s="188">
        <f t="shared" si="3"/>
        <v>0</v>
      </c>
      <c r="N25" s="18" t="e">
        <f>VLOOKUP(B25,$D$57:$E$58,2,FALSE)</f>
        <v>#N/A</v>
      </c>
      <c r="O25" s="15"/>
      <c r="P25" s="15"/>
      <c r="Q25" s="16"/>
    </row>
    <row r="26" spans="1:19" ht="18.75" customHeight="1" x14ac:dyDescent="0.2">
      <c r="A26" s="59"/>
      <c r="B26" s="60" t="s">
        <v>79</v>
      </c>
      <c r="C26" s="93"/>
      <c r="D26" s="294"/>
      <c r="E26" s="295"/>
      <c r="F26" s="295"/>
      <c r="G26" s="296"/>
      <c r="H26" s="85">
        <v>0</v>
      </c>
      <c r="I26" s="85">
        <v>0</v>
      </c>
      <c r="J26" s="49">
        <v>0</v>
      </c>
      <c r="K26" s="197">
        <f>SUM(H26:J26)</f>
        <v>0</v>
      </c>
      <c r="L26" s="79">
        <v>1</v>
      </c>
      <c r="M26" s="189">
        <f t="shared" si="3"/>
        <v>0</v>
      </c>
      <c r="N26" s="22" t="e">
        <f>VLOOKUP(B26,$D$57:$E$58,2,FALSE)</f>
        <v>#N/A</v>
      </c>
      <c r="O26" s="50"/>
      <c r="P26" s="50"/>
      <c r="Q26" s="51"/>
    </row>
    <row r="27" spans="1:19" ht="14.1" customHeight="1" x14ac:dyDescent="0.2">
      <c r="A27" s="63"/>
      <c r="B27" s="64"/>
      <c r="C27" s="64"/>
      <c r="D27" s="259" t="s">
        <v>74</v>
      </c>
      <c r="E27" s="260"/>
      <c r="F27" s="260"/>
      <c r="G27" s="260"/>
      <c r="H27" s="260"/>
      <c r="I27" s="260"/>
      <c r="J27" s="260"/>
      <c r="K27" s="198">
        <f>SUM(K23:K26)</f>
        <v>0</v>
      </c>
      <c r="M27" s="199">
        <f>SUM(M23:M26)</f>
        <v>0</v>
      </c>
      <c r="O27" s="19"/>
      <c r="P27" s="42"/>
      <c r="Q27" s="42"/>
      <c r="R27" s="181"/>
      <c r="S27" s="182"/>
    </row>
    <row r="28" spans="1:19" ht="21" customHeight="1" x14ac:dyDescent="0.2">
      <c r="A28" s="234" t="s">
        <v>114</v>
      </c>
      <c r="B28" s="235"/>
      <c r="C28" s="235"/>
      <c r="D28" s="235"/>
      <c r="E28" s="235"/>
      <c r="F28" s="235"/>
      <c r="G28" s="235"/>
      <c r="H28" s="235"/>
      <c r="I28" s="235"/>
      <c r="J28" s="235"/>
      <c r="K28" s="235"/>
      <c r="L28" s="235"/>
      <c r="M28" s="235"/>
      <c r="N28" s="235"/>
      <c r="O28" s="236"/>
    </row>
    <row r="29" spans="1:19" ht="21" customHeight="1" x14ac:dyDescent="0.25">
      <c r="A29" s="220" t="s">
        <v>92</v>
      </c>
      <c r="B29" s="221"/>
      <c r="C29" s="221"/>
      <c r="D29" s="221"/>
      <c r="E29" s="221"/>
      <c r="F29" s="221"/>
      <c r="G29" s="221"/>
      <c r="H29" s="221"/>
      <c r="I29" s="221"/>
      <c r="J29" s="221"/>
      <c r="K29" s="221"/>
      <c r="L29" s="221"/>
      <c r="M29" s="221"/>
      <c r="N29" s="221"/>
      <c r="O29" s="222"/>
    </row>
    <row r="30" spans="1:19" ht="38.25" customHeight="1" x14ac:dyDescent="0.2">
      <c r="A30" s="38" t="s">
        <v>1</v>
      </c>
      <c r="B30" s="39" t="s">
        <v>3</v>
      </c>
      <c r="C30" s="122" t="s">
        <v>110</v>
      </c>
      <c r="D30" s="104" t="s">
        <v>9</v>
      </c>
      <c r="E30" s="104" t="s">
        <v>10</v>
      </c>
      <c r="F30" s="104" t="s">
        <v>11</v>
      </c>
      <c r="G30" s="104" t="s">
        <v>12</v>
      </c>
      <c r="H30" s="96" t="s">
        <v>117</v>
      </c>
      <c r="I30" s="96" t="s">
        <v>115</v>
      </c>
      <c r="J30" s="61" t="s">
        <v>72</v>
      </c>
      <c r="K30" s="96" t="s">
        <v>91</v>
      </c>
      <c r="L30" s="39" t="s">
        <v>5</v>
      </c>
      <c r="M30" s="39" t="s">
        <v>6</v>
      </c>
      <c r="N30" s="39" t="s">
        <v>7</v>
      </c>
      <c r="O30" s="39" t="s">
        <v>8</v>
      </c>
    </row>
    <row r="31" spans="1:19" ht="19.5" customHeight="1" x14ac:dyDescent="0.2">
      <c r="A31" s="44"/>
      <c r="B31" s="101" t="s">
        <v>13</v>
      </c>
      <c r="C31" s="141"/>
      <c r="D31" s="108"/>
      <c r="E31" s="109">
        <f>IF(OR(ISNUMBER(SEARCH("Lunch",#REF!))),'Rates 2022-04-01_2'!$B$2,0)</f>
        <v>0</v>
      </c>
      <c r="F31" s="109">
        <f>IF(OR(ISNUMBER(SEARCH("Dinner",#REF!))),'Rates 2022-04-01_2'!$C$2,0)</f>
        <v>0</v>
      </c>
      <c r="G31" s="151">
        <f>IF(OR(ISNUMBER(SEARCH("Incidentals",#REF!))),'Rates 2022-04-01_2'!$D$2,0)</f>
        <v>0</v>
      </c>
      <c r="H31" s="170">
        <f>IF(C31="DOMESTIC",SUM(D31:G31)/1.05,IF(C31="INTERNATIONAL",SUM(D31:G31),0))</f>
        <v>0</v>
      </c>
      <c r="I31" s="167">
        <f>IF(C31="DOMESTIC",H31*0.05,0)</f>
        <v>0</v>
      </c>
      <c r="J31" s="77">
        <v>1</v>
      </c>
      <c r="K31" s="170">
        <f>(H31+I31)*J31</f>
        <v>0</v>
      </c>
      <c r="L31" s="156">
        <v>61400</v>
      </c>
      <c r="M31" s="155"/>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52">
        <f>IF(OR(ISNUMBER(SEARCH("Incidentals",#REF!))),'Rates 2022-04-01_2'!$D$2,0)</f>
        <v>0</v>
      </c>
      <c r="H32" s="166">
        <f t="shared" ref="H32:H36" si="4">IF(C32="DOMESTIC",SUM(D32:G32)/1.05,IF(C32="INTERNATIONAL",SUM(D32:G32),0))</f>
        <v>0</v>
      </c>
      <c r="I32" s="168">
        <f t="shared" ref="I32:I36" si="5">IF(C32="DOMESTIC",H32*0.05,0)</f>
        <v>0</v>
      </c>
      <c r="J32" s="97">
        <v>1</v>
      </c>
      <c r="K32" s="166">
        <f t="shared" ref="K32:K36" si="6">(H32+I32)*J32</f>
        <v>0</v>
      </c>
      <c r="L32" s="157">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52">
        <f>IF(OR(ISNUMBER(SEARCH("Incidentals",#REF!))),'Rates 2022-04-01_2'!$D$2,0)</f>
        <v>0</v>
      </c>
      <c r="H33" s="166">
        <f t="shared" si="4"/>
        <v>0</v>
      </c>
      <c r="I33" s="168">
        <f t="shared" si="5"/>
        <v>0</v>
      </c>
      <c r="J33" s="97">
        <v>1</v>
      </c>
      <c r="K33" s="166">
        <f t="shared" si="6"/>
        <v>0</v>
      </c>
      <c r="L33" s="157">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52">
        <f>IF(OR(ISNUMBER(SEARCH("Incidentals",#REF!))),'Rates 2022-04-01_2'!$D$2,0)</f>
        <v>0</v>
      </c>
      <c r="H34" s="166">
        <f t="shared" si="4"/>
        <v>0</v>
      </c>
      <c r="I34" s="168">
        <f t="shared" si="5"/>
        <v>0</v>
      </c>
      <c r="J34" s="97">
        <v>1</v>
      </c>
      <c r="K34" s="166">
        <f t="shared" si="6"/>
        <v>0</v>
      </c>
      <c r="L34" s="157">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52">
        <f>IF(OR(ISNUMBER(SEARCH("Incidentals",#REF!))),'Rates 2022-04-01_2'!$D$2,0)</f>
        <v>0</v>
      </c>
      <c r="H35" s="166">
        <f t="shared" si="4"/>
        <v>0</v>
      </c>
      <c r="I35" s="168">
        <f t="shared" si="5"/>
        <v>0</v>
      </c>
      <c r="J35" s="97">
        <v>1</v>
      </c>
      <c r="K35" s="166">
        <f t="shared" si="6"/>
        <v>0</v>
      </c>
      <c r="L35" s="158">
        <v>61400</v>
      </c>
      <c r="M35" s="94"/>
      <c r="N35" s="15"/>
      <c r="O35" s="16"/>
      <c r="R35" s="181"/>
      <c r="S35" s="182"/>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3">
        <f>IF(OR(ISNUMBER(SEARCH("Incidentals",#REF!))),'Rates 2022-04-01_2'!$D$2,0)</f>
        <v>0</v>
      </c>
      <c r="H36" s="171">
        <f t="shared" si="4"/>
        <v>0</v>
      </c>
      <c r="I36" s="169">
        <f t="shared" si="5"/>
        <v>0</v>
      </c>
      <c r="J36" s="98">
        <v>1</v>
      </c>
      <c r="K36" s="171">
        <f t="shared" si="6"/>
        <v>0</v>
      </c>
      <c r="L36" s="159">
        <v>61400</v>
      </c>
      <c r="M36" s="95"/>
      <c r="N36" s="50"/>
      <c r="O36" s="51"/>
      <c r="R36" s="72"/>
    </row>
    <row r="37" spans="1:19" ht="19.5" customHeight="1" x14ac:dyDescent="0.2">
      <c r="A37" s="143"/>
      <c r="B37" s="129"/>
      <c r="C37" s="133"/>
      <c r="D37" s="133"/>
      <c r="E37" s="133"/>
      <c r="F37" s="133"/>
      <c r="G37" s="190" t="s">
        <v>109</v>
      </c>
      <c r="H37" s="200">
        <f>SUM(H31:H36)</f>
        <v>0</v>
      </c>
      <c r="I37" s="201">
        <f>SUM(I31:I36)</f>
        <v>0</v>
      </c>
      <c r="J37" s="137"/>
      <c r="K37" s="166">
        <f>SUM(K31:K36)</f>
        <v>0</v>
      </c>
      <c r="L37" s="20"/>
      <c r="M37" s="138"/>
      <c r="N37" s="20"/>
      <c r="O37" s="19"/>
    </row>
    <row r="38" spans="1:19" ht="19.5" customHeight="1" x14ac:dyDescent="0.25">
      <c r="A38" s="144" t="s">
        <v>120</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118</v>
      </c>
      <c r="D39" s="133"/>
      <c r="E39" s="289" t="s">
        <v>119</v>
      </c>
      <c r="F39" s="289"/>
      <c r="G39" s="290"/>
      <c r="H39" s="130" t="s">
        <v>70</v>
      </c>
      <c r="I39" s="96" t="s">
        <v>117</v>
      </c>
      <c r="J39" s="150" t="s">
        <v>115</v>
      </c>
      <c r="K39" s="145" t="s">
        <v>91</v>
      </c>
      <c r="L39" s="19" t="s">
        <v>5</v>
      </c>
      <c r="M39" s="42" t="s">
        <v>6</v>
      </c>
      <c r="N39" s="42" t="s">
        <v>7</v>
      </c>
      <c r="O39" s="43" t="s">
        <v>8</v>
      </c>
      <c r="P39" s="71"/>
      <c r="Q39" s="71"/>
    </row>
    <row r="40" spans="1:19" ht="19.5" customHeight="1" x14ac:dyDescent="0.2">
      <c r="A40" s="80"/>
      <c r="B40" s="81" t="s">
        <v>104</v>
      </c>
      <c r="C40" s="139" t="s">
        <v>100</v>
      </c>
      <c r="D40" s="81" t="s">
        <v>105</v>
      </c>
      <c r="E40" s="262" t="s">
        <v>100</v>
      </c>
      <c r="F40" s="263"/>
      <c r="G40" s="264"/>
      <c r="H40" s="321"/>
      <c r="I40" s="172">
        <f>(H40*0.61)/1.05</f>
        <v>0</v>
      </c>
      <c r="J40" s="202">
        <f>I40*0.05</f>
        <v>0</v>
      </c>
      <c r="K40" s="170">
        <f>J40+I40</f>
        <v>0</v>
      </c>
      <c r="L40" s="78">
        <v>61400</v>
      </c>
      <c r="M40" s="45"/>
      <c r="N40" s="45"/>
      <c r="O40" s="46"/>
    </row>
    <row r="41" spans="1:19" ht="19.5" customHeight="1" x14ac:dyDescent="0.2">
      <c r="A41" s="13"/>
      <c r="B41" s="30" t="s">
        <v>104</v>
      </c>
      <c r="C41" s="87" t="s">
        <v>100</v>
      </c>
      <c r="D41" s="30" t="s">
        <v>105</v>
      </c>
      <c r="E41" s="265" t="s">
        <v>100</v>
      </c>
      <c r="F41" s="266"/>
      <c r="G41" s="267"/>
      <c r="H41" s="322"/>
      <c r="I41" s="173">
        <f t="shared" ref="I41:I42" si="7">(H41*0.61)/1.05</f>
        <v>0</v>
      </c>
      <c r="J41" s="203">
        <f t="shared" ref="J41:J42" si="8">I41*0.05</f>
        <v>0</v>
      </c>
      <c r="K41" s="166">
        <f t="shared" ref="K41:K42" si="9">J41+I41</f>
        <v>0</v>
      </c>
      <c r="L41" s="18">
        <v>61400</v>
      </c>
      <c r="M41" s="15"/>
      <c r="N41" s="15"/>
      <c r="O41" s="16"/>
      <c r="R41" s="72"/>
    </row>
    <row r="42" spans="1:19" ht="19.5" customHeight="1" x14ac:dyDescent="0.2">
      <c r="A42" s="62"/>
      <c r="B42" s="86" t="s">
        <v>104</v>
      </c>
      <c r="C42" s="88" t="s">
        <v>100</v>
      </c>
      <c r="D42" s="86" t="s">
        <v>105</v>
      </c>
      <c r="E42" s="268" t="s">
        <v>100</v>
      </c>
      <c r="F42" s="269"/>
      <c r="G42" s="270"/>
      <c r="H42" s="323"/>
      <c r="I42" s="174">
        <f t="shared" si="7"/>
        <v>0</v>
      </c>
      <c r="J42" s="204">
        <f t="shared" si="8"/>
        <v>0</v>
      </c>
      <c r="K42" s="166">
        <f t="shared" si="9"/>
        <v>0</v>
      </c>
      <c r="L42" s="160">
        <v>61400</v>
      </c>
      <c r="M42" s="161"/>
      <c r="N42" s="161"/>
      <c r="O42" s="51"/>
    </row>
    <row r="43" spans="1:19" ht="19.5" customHeight="1" x14ac:dyDescent="0.2">
      <c r="A43" s="140"/>
      <c r="B43" s="134"/>
      <c r="C43" s="135"/>
      <c r="D43" s="134"/>
      <c r="E43" s="136"/>
      <c r="F43" s="136"/>
      <c r="G43" s="146" t="s">
        <v>109</v>
      </c>
      <c r="H43" s="175">
        <f t="shared" ref="H43:J43" si="10">SUM(H40:H42)</f>
        <v>0</v>
      </c>
      <c r="I43" s="176">
        <f t="shared" si="10"/>
        <v>0</v>
      </c>
      <c r="J43" s="177">
        <f t="shared" si="10"/>
        <v>0</v>
      </c>
      <c r="K43" s="178">
        <f>SUM(K40:K42)</f>
        <v>0</v>
      </c>
      <c r="L43" s="154"/>
      <c r="M43" s="162"/>
      <c r="N43" s="154"/>
      <c r="O43" s="71"/>
    </row>
    <row r="44" spans="1:19" ht="19.5" customHeight="1" x14ac:dyDescent="0.2">
      <c r="A44" s="67"/>
      <c r="B44" s="68"/>
      <c r="C44" s="68"/>
      <c r="D44" s="69"/>
      <c r="E44" s="69"/>
      <c r="F44" s="118"/>
      <c r="G44" s="69"/>
      <c r="H44" s="69"/>
      <c r="I44" s="251" t="s">
        <v>82</v>
      </c>
      <c r="J44" s="251"/>
      <c r="K44" s="165">
        <f>+M20+M27+K37+K43</f>
        <v>0</v>
      </c>
      <c r="L44" s="71"/>
      <c r="M44" s="71"/>
      <c r="N44" s="71"/>
      <c r="O44" s="72"/>
    </row>
    <row r="45" spans="1:19" ht="19.5" customHeight="1" x14ac:dyDescent="0.2">
      <c r="A45" s="67"/>
      <c r="B45" s="68"/>
      <c r="C45" s="68"/>
      <c r="D45" s="163" t="s">
        <v>71</v>
      </c>
      <c r="E45" s="163"/>
      <c r="F45" s="163"/>
      <c r="G45" s="163"/>
      <c r="H45" s="163"/>
      <c r="I45" s="261" t="s">
        <v>98</v>
      </c>
      <c r="J45" s="261"/>
      <c r="K45" s="75">
        <f>+'Expense Report Page 2'!K44+'Expense Report Page 3'!K44</f>
        <v>0</v>
      </c>
      <c r="L45" s="71"/>
      <c r="M45" s="71"/>
      <c r="N45" s="71"/>
      <c r="O45" s="72"/>
    </row>
    <row r="46" spans="1:19" ht="12.75" customHeight="1" x14ac:dyDescent="0.2">
      <c r="A46" s="241" t="s">
        <v>14</v>
      </c>
      <c r="B46" s="242"/>
      <c r="C46" s="242"/>
      <c r="D46" s="242"/>
      <c r="E46" s="243"/>
      <c r="F46" s="116"/>
      <c r="G46" s="164" t="s">
        <v>71</v>
      </c>
      <c r="H46" s="164"/>
      <c r="I46" s="252" t="s">
        <v>15</v>
      </c>
      <c r="J46" s="252"/>
      <c r="K46" s="73">
        <f>+K44+K45</f>
        <v>0</v>
      </c>
      <c r="L46" s="70"/>
      <c r="M46" s="70"/>
      <c r="N46" s="70"/>
      <c r="O46" s="70"/>
    </row>
    <row r="47" spans="1:19" ht="15" customHeight="1" x14ac:dyDescent="0.2">
      <c r="A47" s="244"/>
      <c r="B47" s="245"/>
      <c r="C47" s="245"/>
      <c r="D47" s="245"/>
      <c r="E47" s="246"/>
      <c r="F47" s="116"/>
      <c r="G47" s="164" t="s">
        <v>71</v>
      </c>
      <c r="H47" s="164"/>
      <c r="I47" s="251" t="s">
        <v>83</v>
      </c>
      <c r="J47" s="251"/>
      <c r="K47" s="74"/>
      <c r="L47" s="70"/>
      <c r="M47" s="70"/>
      <c r="N47" s="70"/>
      <c r="O47" s="70"/>
    </row>
    <row r="48" spans="1:19" ht="15" customHeight="1" x14ac:dyDescent="0.2">
      <c r="A48" s="244"/>
      <c r="B48" s="245"/>
      <c r="C48" s="245"/>
      <c r="D48" s="245"/>
      <c r="E48" s="246"/>
      <c r="F48" s="116"/>
      <c r="G48" s="164" t="s">
        <v>71</v>
      </c>
      <c r="H48" s="164"/>
      <c r="I48" s="251" t="s">
        <v>16</v>
      </c>
      <c r="J48" s="251"/>
      <c r="K48" s="76">
        <f>+K46-K47</f>
        <v>0</v>
      </c>
      <c r="L48" s="70"/>
      <c r="M48" s="70"/>
      <c r="N48" s="70"/>
      <c r="O48" s="70"/>
    </row>
    <row r="49" spans="1:18" x14ac:dyDescent="0.2">
      <c r="A49" s="247" t="s">
        <v>17</v>
      </c>
      <c r="B49" s="248"/>
      <c r="C49" s="248"/>
      <c r="D49" s="248"/>
      <c r="E49" s="247" t="s">
        <v>18</v>
      </c>
      <c r="F49" s="248"/>
      <c r="G49" s="248"/>
      <c r="H49" s="248"/>
      <c r="I49" s="117"/>
      <c r="J49" s="247" t="s">
        <v>19</v>
      </c>
      <c r="K49" s="248"/>
      <c r="L49" s="248"/>
      <c r="M49" s="248"/>
      <c r="N49" s="248"/>
      <c r="O49" s="125" t="s">
        <v>18</v>
      </c>
      <c r="P49" s="126"/>
      <c r="Q49" s="126"/>
      <c r="R49" s="127"/>
    </row>
    <row r="50" spans="1:18" x14ac:dyDescent="0.2">
      <c r="A50" s="237"/>
      <c r="B50" s="238"/>
      <c r="C50" s="238"/>
      <c r="D50" s="238"/>
      <c r="E50" s="208"/>
      <c r="F50" s="209"/>
      <c r="G50" s="209"/>
      <c r="H50" s="209"/>
      <c r="I50" s="120"/>
      <c r="J50" s="212"/>
      <c r="K50" s="213"/>
      <c r="L50" s="214"/>
      <c r="M50" s="214"/>
      <c r="N50" s="214"/>
      <c r="O50" s="283"/>
      <c r="P50" s="284"/>
      <c r="Q50" s="284"/>
      <c r="R50" s="285"/>
    </row>
    <row r="51" spans="1:18" ht="8.25" customHeight="1" x14ac:dyDescent="0.2">
      <c r="A51" s="239"/>
      <c r="B51" s="240"/>
      <c r="C51" s="240"/>
      <c r="D51" s="240"/>
      <c r="E51" s="210"/>
      <c r="F51" s="211"/>
      <c r="G51" s="211"/>
      <c r="H51" s="211"/>
      <c r="I51" s="121"/>
      <c r="J51" s="215"/>
      <c r="K51" s="216"/>
      <c r="L51" s="216"/>
      <c r="M51" s="216"/>
      <c r="N51" s="216"/>
      <c r="O51" s="286"/>
      <c r="P51" s="287"/>
      <c r="Q51" s="287"/>
      <c r="R51" s="288"/>
    </row>
    <row r="52" spans="1:18" s="2" customFormat="1" ht="21" customHeight="1" x14ac:dyDescent="0.25">
      <c r="A52" s="82" t="s">
        <v>21</v>
      </c>
      <c r="B52" s="83"/>
      <c r="C52" s="83"/>
      <c r="D52" s="206"/>
      <c r="E52" s="206"/>
      <c r="F52" s="206"/>
      <c r="G52" s="206"/>
      <c r="H52" s="207"/>
      <c r="I52" s="119"/>
      <c r="J52" s="249" t="s">
        <v>20</v>
      </c>
      <c r="K52" s="250"/>
      <c r="L52" s="253"/>
      <c r="M52" s="254"/>
      <c r="N52" s="254"/>
      <c r="O52" s="254"/>
      <c r="P52" s="254"/>
      <c r="Q52" s="254"/>
      <c r="R52" s="255"/>
    </row>
    <row r="55" spans="1:18" x14ac:dyDescent="0.2">
      <c r="B55" s="183"/>
    </row>
    <row r="56" spans="1:18" s="7" customFormat="1" hidden="1" x14ac:dyDescent="0.2">
      <c r="A56" s="3" t="s">
        <v>23</v>
      </c>
      <c r="B56" s="184" t="s">
        <v>47</v>
      </c>
      <c r="C56" s="3" t="s">
        <v>24</v>
      </c>
      <c r="D56" s="4" t="s">
        <v>67</v>
      </c>
      <c r="E56" s="4" t="s">
        <v>68</v>
      </c>
      <c r="F56" s="4"/>
      <c r="G56" s="5" t="s">
        <v>45</v>
      </c>
      <c r="H56" s="5"/>
      <c r="I56" s="5"/>
    </row>
    <row r="57" spans="1:18" s="7" customFormat="1" hidden="1" x14ac:dyDescent="0.2">
      <c r="A57" s="6" t="s">
        <v>25</v>
      </c>
      <c r="B57" s="185">
        <v>61400</v>
      </c>
      <c r="C57" s="8" t="s">
        <v>26</v>
      </c>
      <c r="D57" s="7" t="s">
        <v>71</v>
      </c>
      <c r="E57" s="7">
        <v>61400</v>
      </c>
      <c r="G57" s="7" t="s">
        <v>46</v>
      </c>
    </row>
    <row r="58" spans="1:18" s="7" customFormat="1" hidden="1" x14ac:dyDescent="0.2">
      <c r="A58" s="9" t="s">
        <v>55</v>
      </c>
      <c r="B58" s="185">
        <v>61510</v>
      </c>
      <c r="C58" s="8" t="s">
        <v>27</v>
      </c>
      <c r="D58" s="7" t="s">
        <v>69</v>
      </c>
      <c r="E58" s="7">
        <v>61535</v>
      </c>
      <c r="G58" s="7" t="s">
        <v>44</v>
      </c>
    </row>
    <row r="59" spans="1:18" s="7" customFormat="1" hidden="1" x14ac:dyDescent="0.2">
      <c r="A59" s="6" t="s">
        <v>22</v>
      </c>
      <c r="B59" s="185">
        <v>61400</v>
      </c>
      <c r="C59" s="8" t="s">
        <v>29</v>
      </c>
      <c r="G59" s="7" t="s">
        <v>78</v>
      </c>
    </row>
    <row r="60" spans="1:18" s="7" customFormat="1" hidden="1" x14ac:dyDescent="0.2">
      <c r="A60" s="6" t="s">
        <v>28</v>
      </c>
      <c r="B60" s="185">
        <v>61400</v>
      </c>
      <c r="C60" s="8" t="s">
        <v>30</v>
      </c>
    </row>
    <row r="61" spans="1:18" s="7" customFormat="1" hidden="1" x14ac:dyDescent="0.2">
      <c r="A61" s="9" t="s">
        <v>53</v>
      </c>
      <c r="B61" s="185">
        <v>62115</v>
      </c>
      <c r="C61" s="8" t="s">
        <v>32</v>
      </c>
    </row>
    <row r="62" spans="1:18" s="7" customFormat="1" hidden="1" x14ac:dyDescent="0.2">
      <c r="A62" s="9" t="s">
        <v>111</v>
      </c>
      <c r="B62" s="185">
        <v>61305</v>
      </c>
      <c r="C62" s="8" t="s">
        <v>33</v>
      </c>
    </row>
    <row r="63" spans="1:18" s="7" customFormat="1" hidden="1" x14ac:dyDescent="0.2">
      <c r="A63" s="9" t="s">
        <v>49</v>
      </c>
      <c r="B63" s="185">
        <v>61750</v>
      </c>
      <c r="C63" s="8" t="s">
        <v>34</v>
      </c>
    </row>
    <row r="64" spans="1:18" s="7" customFormat="1" hidden="1" x14ac:dyDescent="0.2">
      <c r="A64" s="6" t="s">
        <v>31</v>
      </c>
      <c r="B64" s="185">
        <v>61400</v>
      </c>
      <c r="C64" s="8" t="s">
        <v>36</v>
      </c>
    </row>
    <row r="65" spans="1:3" s="7" customFormat="1" hidden="1" x14ac:dyDescent="0.2">
      <c r="A65" s="9" t="s">
        <v>50</v>
      </c>
      <c r="B65" s="185">
        <v>62515</v>
      </c>
      <c r="C65" s="8" t="s">
        <v>37</v>
      </c>
    </row>
    <row r="66" spans="1:3" s="7" customFormat="1" hidden="1" x14ac:dyDescent="0.2">
      <c r="A66" s="9" t="s">
        <v>54</v>
      </c>
      <c r="B66" s="185">
        <v>62210</v>
      </c>
      <c r="C66" s="8" t="s">
        <v>39</v>
      </c>
    </row>
    <row r="67" spans="1:3" s="7" customFormat="1" hidden="1" x14ac:dyDescent="0.2">
      <c r="A67" s="9" t="s">
        <v>60</v>
      </c>
      <c r="B67" s="185">
        <v>61535</v>
      </c>
      <c r="C67" s="8" t="s">
        <v>41</v>
      </c>
    </row>
    <row r="68" spans="1:3" s="7" customFormat="1" hidden="1" x14ac:dyDescent="0.2">
      <c r="A68" s="9" t="s">
        <v>57</v>
      </c>
      <c r="B68" s="185">
        <v>61625</v>
      </c>
      <c r="C68" s="8" t="s">
        <v>85</v>
      </c>
    </row>
    <row r="69" spans="1:3" s="7" customFormat="1" hidden="1" x14ac:dyDescent="0.2">
      <c r="A69" s="9"/>
      <c r="B69" s="185"/>
      <c r="C69" s="8" t="s">
        <v>86</v>
      </c>
    </row>
    <row r="70" spans="1:3" s="7" customFormat="1" hidden="1" x14ac:dyDescent="0.2">
      <c r="A70" s="9"/>
      <c r="B70" s="185"/>
      <c r="C70" s="8" t="s">
        <v>87</v>
      </c>
    </row>
    <row r="71" spans="1:3" s="7" customFormat="1" hidden="1" x14ac:dyDescent="0.2">
      <c r="A71" s="9"/>
      <c r="B71" s="185"/>
      <c r="C71" s="8" t="s">
        <v>88</v>
      </c>
    </row>
    <row r="72" spans="1:3" s="7" customFormat="1" hidden="1" x14ac:dyDescent="0.2">
      <c r="A72" s="9" t="s">
        <v>35</v>
      </c>
      <c r="B72" s="185">
        <v>62125</v>
      </c>
    </row>
    <row r="73" spans="1:3" s="7" customFormat="1" hidden="1" x14ac:dyDescent="0.2">
      <c r="A73" s="6" t="s">
        <v>66</v>
      </c>
      <c r="B73" s="185" t="s">
        <v>64</v>
      </c>
      <c r="C73" s="5" t="s">
        <v>110</v>
      </c>
    </row>
    <row r="74" spans="1:3" s="7" customFormat="1" hidden="1" x14ac:dyDescent="0.2">
      <c r="A74" s="9" t="s">
        <v>61</v>
      </c>
      <c r="B74" s="185">
        <v>61525</v>
      </c>
      <c r="C74" s="7" t="s">
        <v>112</v>
      </c>
    </row>
    <row r="75" spans="1:3" s="7" customFormat="1" hidden="1" x14ac:dyDescent="0.2">
      <c r="A75" s="6" t="s">
        <v>38</v>
      </c>
      <c r="B75" s="185">
        <v>62110</v>
      </c>
      <c r="C75" s="7" t="s">
        <v>113</v>
      </c>
    </row>
    <row r="76" spans="1:3" s="7" customFormat="1" hidden="1" x14ac:dyDescent="0.2">
      <c r="A76" s="9" t="s">
        <v>65</v>
      </c>
      <c r="B76" s="185">
        <v>61570</v>
      </c>
    </row>
    <row r="77" spans="1:3" s="7" customFormat="1" hidden="1" x14ac:dyDescent="0.2">
      <c r="A77" s="9" t="s">
        <v>51</v>
      </c>
      <c r="B77" s="185">
        <v>61725</v>
      </c>
    </row>
    <row r="78" spans="1:3" s="7" customFormat="1" hidden="1" x14ac:dyDescent="0.2">
      <c r="A78" s="9" t="s">
        <v>52</v>
      </c>
      <c r="B78" s="185">
        <v>62510</v>
      </c>
    </row>
    <row r="79" spans="1:3" s="7" customFormat="1" hidden="1" x14ac:dyDescent="0.2">
      <c r="A79" s="9" t="s">
        <v>58</v>
      </c>
      <c r="B79" s="185">
        <v>61650</v>
      </c>
    </row>
    <row r="80" spans="1:3" s="7" customFormat="1" hidden="1" x14ac:dyDescent="0.2">
      <c r="A80" s="9" t="s">
        <v>48</v>
      </c>
      <c r="B80" s="185">
        <v>61750</v>
      </c>
    </row>
    <row r="81" spans="1:2" s="7" customFormat="1" hidden="1" x14ac:dyDescent="0.2">
      <c r="A81" s="9" t="s">
        <v>62</v>
      </c>
      <c r="B81" s="185">
        <v>61740</v>
      </c>
    </row>
    <row r="82" spans="1:2" s="7" customFormat="1" hidden="1" x14ac:dyDescent="0.2">
      <c r="A82" s="9" t="s">
        <v>56</v>
      </c>
      <c r="B82" s="185">
        <v>62535</v>
      </c>
    </row>
    <row r="83" spans="1:2" s="7" customFormat="1" hidden="1" x14ac:dyDescent="0.2">
      <c r="A83" s="6" t="s">
        <v>40</v>
      </c>
      <c r="B83" s="185">
        <v>61400</v>
      </c>
    </row>
    <row r="84" spans="1:2" s="7" customFormat="1" hidden="1" x14ac:dyDescent="0.2">
      <c r="A84" s="9" t="s">
        <v>63</v>
      </c>
      <c r="B84" s="185">
        <v>61400</v>
      </c>
    </row>
    <row r="85" spans="1:2" s="7" customFormat="1" hidden="1" x14ac:dyDescent="0.2">
      <c r="A85" s="9" t="s">
        <v>59</v>
      </c>
      <c r="B85" s="185">
        <v>61400</v>
      </c>
    </row>
    <row r="86" spans="1:2" s="7" customFormat="1" hidden="1" x14ac:dyDescent="0.2">
      <c r="A86" s="6" t="s">
        <v>42</v>
      </c>
      <c r="B86" s="185">
        <v>61400</v>
      </c>
    </row>
    <row r="87" spans="1:2" x14ac:dyDescent="0.2">
      <c r="B87" s="183"/>
    </row>
  </sheetData>
  <sheetProtection sheet="1" selectLockedCells="1"/>
  <sortState xmlns:xlrd2="http://schemas.microsoft.com/office/spreadsheetml/2017/richdata2" ref="A55:B87">
    <sortCondition ref="A55:A87"/>
  </sortState>
  <mergeCells count="53">
    <mergeCell ref="E39:G39"/>
    <mergeCell ref="I44:J44"/>
    <mergeCell ref="A28:O28"/>
    <mergeCell ref="A29:O29"/>
    <mergeCell ref="D22:G22"/>
    <mergeCell ref="D26:G26"/>
    <mergeCell ref="D25:G25"/>
    <mergeCell ref="D24:G24"/>
    <mergeCell ref="D23:G23"/>
    <mergeCell ref="D27:J27"/>
    <mergeCell ref="D9:G9"/>
    <mergeCell ref="D8:G8"/>
    <mergeCell ref="D7:G7"/>
    <mergeCell ref="D11:G11"/>
    <mergeCell ref="D10:G10"/>
    <mergeCell ref="F2:H2"/>
    <mergeCell ref="D20:J20"/>
    <mergeCell ref="I45:J45"/>
    <mergeCell ref="E40:G40"/>
    <mergeCell ref="E41:G41"/>
    <mergeCell ref="E42:G42"/>
    <mergeCell ref="D5:G5"/>
    <mergeCell ref="D6:G6"/>
    <mergeCell ref="D19:G19"/>
    <mergeCell ref="D18:G18"/>
    <mergeCell ref="D17:G17"/>
    <mergeCell ref="D16:G16"/>
    <mergeCell ref="D15:G15"/>
    <mergeCell ref="D14:G14"/>
    <mergeCell ref="D13:G13"/>
    <mergeCell ref="D12:G12"/>
    <mergeCell ref="J52:K52"/>
    <mergeCell ref="I47:J47"/>
    <mergeCell ref="I48:J48"/>
    <mergeCell ref="I46:J46"/>
    <mergeCell ref="L52:R52"/>
    <mergeCell ref="O50:R51"/>
    <mergeCell ref="D52:H52"/>
    <mergeCell ref="E50:H51"/>
    <mergeCell ref="J50:N51"/>
    <mergeCell ref="B1:D1"/>
    <mergeCell ref="A3:R3"/>
    <mergeCell ref="I1:J1"/>
    <mergeCell ref="I2:J2"/>
    <mergeCell ref="K2:P2"/>
    <mergeCell ref="B2:D2"/>
    <mergeCell ref="M1:P1"/>
    <mergeCell ref="A4:R4"/>
    <mergeCell ref="A50:D51"/>
    <mergeCell ref="A46:E48"/>
    <mergeCell ref="A49:D49"/>
    <mergeCell ref="E49:H49"/>
    <mergeCell ref="J49:N49"/>
  </mergeCells>
  <dataValidations count="8">
    <dataValidation type="list" allowBlank="1" showInputMessage="1" showErrorMessage="1" sqref="B45 B27" xr:uid="{00000000-0002-0000-0000-000000000000}">
      <formula1>$D$57:$D$58</formula1>
    </dataValidation>
    <dataValidation type="list" allowBlank="1" showInputMessage="1" showErrorMessage="1" sqref="C37:C38" xr:uid="{00000000-0002-0000-0000-000001000000}">
      <formula1>PerDiemTypes</formula1>
    </dataValidation>
    <dataValidation type="list" allowBlank="1" showInputMessage="1" showErrorMessage="1" sqref="H1" xr:uid="{00000000-0002-0000-0000-000003000000}">
      <formula1>$G$57:$G$59</formula1>
    </dataValidation>
    <dataValidation type="list" allowBlank="1" showInputMessage="1" showErrorMessage="1" sqref="K1" xr:uid="{00000000-0002-0000-0000-000005000000}">
      <formula1>$G$57:$G$58</formula1>
    </dataValidation>
    <dataValidation type="custom" allowBlank="1" showInputMessage="1" showErrorMessage="1" sqref="A3:R3 A29" xr:uid="{00000000-0002-0000-0000-000006000000}">
      <formula1>"&lt;0&gt;0"</formula1>
    </dataValidation>
    <dataValidation type="list" allowBlank="1" showInputMessage="1" showErrorMessage="1" sqref="B6:B20" xr:uid="{00000000-0002-0000-0000-000004000000}">
      <formula1>$A$57:$A$86</formula1>
    </dataValidation>
    <dataValidation type="list" allowBlank="1" showInputMessage="1" showErrorMessage="1" sqref="C31:C36" xr:uid="{78C5C083-4258-4A8F-B177-65A89EB3532A}">
      <formula1>$C$74:$C$75</formula1>
    </dataValidation>
    <dataValidation showInputMessage="1" showErrorMessage="1" sqref="O20 N6:N19" xr:uid="{00000000-0002-0000-0000-000002000000}"/>
  </dataValidations>
  <hyperlinks>
    <hyperlink ref="A3:R3" r:id="rId1" display="Currency Converter - use this link to access Bank of Canada daily exchange rates" xr:uid="{00000000-0004-0000-0000-000000000000}"/>
  </hyperlinks>
  <pageMargins left="0.25" right="0.25" top="0.75" bottom="0.75" header="0.3" footer="0.3"/>
  <pageSetup paperSize="5" scale="51" orientation="landscape" r:id="rId2"/>
  <headerFooter>
    <oddHeader>&amp;CROYAL ROADS UNIVERSITY BUSINESS AND TRAVEL EXPENSE REIMBURSEMENT - FOREIGN TRAVEL
CANADIAN AND FOREIGN CURRENCY</oddHeader>
  </headerFooter>
  <ignoredErrors>
    <ignoredError sqref="K6:K19 K23:K26 D32:G36 E31:G31 J40" unlockedFormula="1"/>
    <ignoredError sqref="N23:N26 N10:N19" evalError="1"/>
  </ignoredError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S79"/>
  <sheetViews>
    <sheetView zoomScale="55" zoomScaleNormal="55" workbookViewId="0">
      <selection activeCell="N32" sqref="N32"/>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8" s="2" customFormat="1" ht="33.75" customHeight="1" x14ac:dyDescent="0.25">
      <c r="A1" s="31" t="s">
        <v>0</v>
      </c>
      <c r="B1" s="300">
        <f>+'Expense Report page 1'!B1:D1</f>
        <v>0</v>
      </c>
      <c r="C1" s="301"/>
      <c r="D1" s="302"/>
      <c r="E1" s="33" t="s">
        <v>73</v>
      </c>
      <c r="F1" s="105">
        <f>+'Expense Report page 1'!F1</f>
        <v>0</v>
      </c>
      <c r="G1" s="34" t="s">
        <v>77</v>
      </c>
      <c r="H1" s="106">
        <f>+'Expense Report page 1'!M1</f>
        <v>0</v>
      </c>
      <c r="I1" s="107"/>
      <c r="J1" s="312" t="s">
        <v>81</v>
      </c>
      <c r="K1" s="312"/>
      <c r="L1" s="312"/>
      <c r="M1" s="312"/>
      <c r="N1" s="312"/>
      <c r="O1" s="312"/>
      <c r="P1" s="313"/>
    </row>
    <row r="2" spans="1:18" ht="39.75" customHeight="1" x14ac:dyDescent="0.2">
      <c r="A2" s="32" t="s">
        <v>76</v>
      </c>
      <c r="B2" s="303">
        <f>+'Expense Report page 1'!B2:D2</f>
        <v>0</v>
      </c>
      <c r="C2" s="304"/>
      <c r="D2" s="305"/>
      <c r="E2" s="34" t="s">
        <v>75</v>
      </c>
      <c r="F2" s="303">
        <f>+'Expense Report page 1'!F2:H2</f>
        <v>0</v>
      </c>
      <c r="G2" s="304"/>
      <c r="H2" s="306"/>
      <c r="I2" s="307" t="s">
        <v>80</v>
      </c>
      <c r="J2" s="308"/>
      <c r="K2" s="309">
        <f>+'Expense Report page 1'!K2:P2</f>
        <v>0</v>
      </c>
      <c r="L2" s="310"/>
      <c r="M2" s="310"/>
      <c r="N2" s="310"/>
      <c r="O2" s="310"/>
      <c r="P2" s="311"/>
    </row>
    <row r="3" spans="1:18" ht="18" customHeight="1" x14ac:dyDescent="0.25">
      <c r="A3" s="220" t="s">
        <v>94</v>
      </c>
      <c r="B3" s="221"/>
      <c r="C3" s="221"/>
      <c r="D3" s="221"/>
      <c r="E3" s="221"/>
      <c r="F3" s="221"/>
      <c r="G3" s="221"/>
      <c r="H3" s="221"/>
      <c r="I3" s="221"/>
      <c r="J3" s="221"/>
      <c r="K3" s="221"/>
      <c r="L3" s="221"/>
      <c r="M3" s="221"/>
      <c r="N3" s="221"/>
      <c r="O3" s="221"/>
      <c r="P3" s="221"/>
      <c r="Q3" s="221"/>
      <c r="R3" s="222"/>
    </row>
    <row r="4" spans="1:18" ht="21" customHeight="1" x14ac:dyDescent="0.2">
      <c r="A4" s="234" t="s">
        <v>93</v>
      </c>
      <c r="B4" s="235"/>
      <c r="C4" s="235"/>
      <c r="D4" s="235"/>
      <c r="E4" s="235"/>
      <c r="F4" s="235"/>
      <c r="G4" s="235"/>
      <c r="H4" s="235"/>
      <c r="I4" s="235"/>
      <c r="J4" s="235"/>
      <c r="K4" s="235"/>
      <c r="L4" s="235"/>
      <c r="M4" s="235"/>
      <c r="N4" s="235"/>
      <c r="O4" s="235"/>
      <c r="P4" s="235"/>
      <c r="Q4" s="235"/>
      <c r="R4" s="236"/>
    </row>
    <row r="5" spans="1:18" ht="40.5" customHeight="1" x14ac:dyDescent="0.2">
      <c r="A5" s="40" t="s">
        <v>1</v>
      </c>
      <c r="B5" s="40" t="s">
        <v>3</v>
      </c>
      <c r="C5" s="124" t="s">
        <v>2</v>
      </c>
      <c r="D5" s="271" t="s">
        <v>4</v>
      </c>
      <c r="E5" s="272"/>
      <c r="F5" s="272"/>
      <c r="G5" s="273"/>
      <c r="H5" s="40" t="s">
        <v>99</v>
      </c>
      <c r="I5" s="40" t="s">
        <v>101</v>
      </c>
      <c r="J5" s="40" t="s">
        <v>102</v>
      </c>
      <c r="K5" s="124" t="s">
        <v>97</v>
      </c>
      <c r="L5" s="124" t="s">
        <v>72</v>
      </c>
      <c r="M5" s="124" t="s">
        <v>89</v>
      </c>
      <c r="N5" s="124" t="s">
        <v>5</v>
      </c>
      <c r="O5" s="124" t="s">
        <v>6</v>
      </c>
      <c r="P5" s="124" t="s">
        <v>7</v>
      </c>
      <c r="Q5" s="124" t="s">
        <v>8</v>
      </c>
      <c r="R5" s="132" t="s">
        <v>108</v>
      </c>
    </row>
    <row r="6" spans="1:18" ht="19.5" customHeight="1" x14ac:dyDescent="0.2">
      <c r="A6" s="11"/>
      <c r="B6" s="114"/>
      <c r="C6" s="115"/>
      <c r="D6" s="274"/>
      <c r="E6" s="275"/>
      <c r="F6" s="275"/>
      <c r="G6" s="276"/>
      <c r="H6" s="84">
        <v>0</v>
      </c>
      <c r="I6" s="84">
        <v>0</v>
      </c>
      <c r="J6" s="37">
        <v>0</v>
      </c>
      <c r="K6" s="195">
        <f t="shared" ref="K6:K19" si="0">SUM(H6:J6)</f>
        <v>0</v>
      </c>
      <c r="L6" s="77">
        <v>1</v>
      </c>
      <c r="M6" s="187">
        <f>+K6*L6</f>
        <v>0</v>
      </c>
      <c r="N6" s="18" t="e">
        <f t="shared" ref="N6:N19" si="1">VLOOKUP(B6,$A$49:$B$78,2,TRUE)</f>
        <v>#N/A</v>
      </c>
      <c r="O6" s="45"/>
      <c r="P6" s="45"/>
      <c r="Q6" s="46"/>
      <c r="R6" s="179"/>
    </row>
    <row r="7" spans="1:18" ht="19.5" customHeight="1" x14ac:dyDescent="0.2">
      <c r="A7" s="11"/>
      <c r="B7" s="114"/>
      <c r="C7" s="115"/>
      <c r="D7" s="280"/>
      <c r="E7" s="281"/>
      <c r="F7" s="281"/>
      <c r="G7" s="282"/>
      <c r="H7" s="84">
        <v>0</v>
      </c>
      <c r="I7" s="84">
        <v>0</v>
      </c>
      <c r="J7" s="37">
        <v>0</v>
      </c>
      <c r="K7" s="196">
        <f t="shared" si="0"/>
        <v>0</v>
      </c>
      <c r="L7" s="35">
        <v>1</v>
      </c>
      <c r="M7" s="188">
        <f t="shared" ref="M7:M19" si="2">+K7*L7</f>
        <v>0</v>
      </c>
      <c r="N7" s="18" t="e">
        <f t="shared" si="1"/>
        <v>#N/A</v>
      </c>
      <c r="O7" s="15"/>
      <c r="P7" s="15"/>
      <c r="Q7" s="16"/>
      <c r="R7" s="179"/>
    </row>
    <row r="8" spans="1:18" ht="19.5" customHeight="1" x14ac:dyDescent="0.2">
      <c r="A8" s="11"/>
      <c r="B8" s="114"/>
      <c r="C8" s="115"/>
      <c r="D8" s="280"/>
      <c r="E8" s="281"/>
      <c r="F8" s="281"/>
      <c r="G8" s="282"/>
      <c r="H8" s="84">
        <v>0</v>
      </c>
      <c r="I8" s="84">
        <v>0</v>
      </c>
      <c r="J8" s="37">
        <v>0</v>
      </c>
      <c r="K8" s="196">
        <f t="shared" si="0"/>
        <v>0</v>
      </c>
      <c r="L8" s="35">
        <v>1</v>
      </c>
      <c r="M8" s="188">
        <f t="shared" si="2"/>
        <v>0</v>
      </c>
      <c r="N8" s="18" t="e">
        <f t="shared" si="1"/>
        <v>#N/A</v>
      </c>
      <c r="O8" s="15"/>
      <c r="P8" s="15"/>
      <c r="Q8" s="16"/>
      <c r="R8" s="179"/>
    </row>
    <row r="9" spans="1:18" ht="19.5" customHeight="1" x14ac:dyDescent="0.2">
      <c r="A9" s="11"/>
      <c r="B9" s="114"/>
      <c r="C9" s="115"/>
      <c r="D9" s="280"/>
      <c r="E9" s="281"/>
      <c r="F9" s="281"/>
      <c r="G9" s="282"/>
      <c r="H9" s="84">
        <v>0</v>
      </c>
      <c r="I9" s="84">
        <v>0</v>
      </c>
      <c r="J9" s="37">
        <v>0</v>
      </c>
      <c r="K9" s="196">
        <f t="shared" si="0"/>
        <v>0</v>
      </c>
      <c r="L9" s="35">
        <v>1</v>
      </c>
      <c r="M9" s="188">
        <f t="shared" si="2"/>
        <v>0</v>
      </c>
      <c r="N9" s="18" t="e">
        <f t="shared" si="1"/>
        <v>#N/A</v>
      </c>
      <c r="O9" s="15"/>
      <c r="P9" s="15"/>
      <c r="Q9" s="16"/>
      <c r="R9" s="179"/>
    </row>
    <row r="10" spans="1:18" ht="19.5" customHeight="1" x14ac:dyDescent="0.2">
      <c r="A10" s="11"/>
      <c r="B10" s="14"/>
      <c r="C10" s="89"/>
      <c r="D10" s="280"/>
      <c r="E10" s="281"/>
      <c r="F10" s="281"/>
      <c r="G10" s="282"/>
      <c r="H10" s="84">
        <v>0</v>
      </c>
      <c r="I10" s="84">
        <v>0</v>
      </c>
      <c r="J10" s="37">
        <v>0</v>
      </c>
      <c r="K10" s="196">
        <f t="shared" si="0"/>
        <v>0</v>
      </c>
      <c r="L10" s="35">
        <v>1</v>
      </c>
      <c r="M10" s="188">
        <f t="shared" si="2"/>
        <v>0</v>
      </c>
      <c r="N10" s="18" t="e">
        <f t="shared" si="1"/>
        <v>#N/A</v>
      </c>
      <c r="O10" s="15"/>
      <c r="P10" s="15"/>
      <c r="Q10" s="16"/>
      <c r="R10" s="179"/>
    </row>
    <row r="11" spans="1:18" ht="19.5" customHeight="1" x14ac:dyDescent="0.2">
      <c r="A11" s="11"/>
      <c r="B11" s="14"/>
      <c r="C11" s="89"/>
      <c r="D11" s="280"/>
      <c r="E11" s="281"/>
      <c r="F11" s="281"/>
      <c r="G11" s="282"/>
      <c r="H11" s="84">
        <v>0</v>
      </c>
      <c r="I11" s="84">
        <v>0</v>
      </c>
      <c r="J11" s="37">
        <v>0</v>
      </c>
      <c r="K11" s="196">
        <f t="shared" si="0"/>
        <v>0</v>
      </c>
      <c r="L11" s="35">
        <v>1</v>
      </c>
      <c r="M11" s="188">
        <f t="shared" si="2"/>
        <v>0</v>
      </c>
      <c r="N11" s="18" t="e">
        <f t="shared" si="1"/>
        <v>#N/A</v>
      </c>
      <c r="O11" s="15"/>
      <c r="P11" s="15"/>
      <c r="Q11" s="16"/>
      <c r="R11" s="179"/>
    </row>
    <row r="12" spans="1:18" ht="19.5" customHeight="1" x14ac:dyDescent="0.2">
      <c r="A12" s="11"/>
      <c r="B12" s="14"/>
      <c r="C12" s="89"/>
      <c r="D12" s="280"/>
      <c r="E12" s="281"/>
      <c r="F12" s="281"/>
      <c r="G12" s="282"/>
      <c r="H12" s="84">
        <v>0</v>
      </c>
      <c r="I12" s="84">
        <v>0</v>
      </c>
      <c r="J12" s="37">
        <v>0</v>
      </c>
      <c r="K12" s="196">
        <f t="shared" si="0"/>
        <v>0</v>
      </c>
      <c r="L12" s="35">
        <v>1</v>
      </c>
      <c r="M12" s="188">
        <f t="shared" si="2"/>
        <v>0</v>
      </c>
      <c r="N12" s="18" t="e">
        <f t="shared" si="1"/>
        <v>#N/A</v>
      </c>
      <c r="O12" s="15"/>
      <c r="P12" s="15"/>
      <c r="Q12" s="16"/>
      <c r="R12" s="179"/>
    </row>
    <row r="13" spans="1:18" ht="19.5" customHeight="1" x14ac:dyDescent="0.2">
      <c r="A13" s="11"/>
      <c r="B13" s="14"/>
      <c r="C13" s="89"/>
      <c r="D13" s="280"/>
      <c r="E13" s="281"/>
      <c r="F13" s="281"/>
      <c r="G13" s="282"/>
      <c r="H13" s="84">
        <v>0</v>
      </c>
      <c r="I13" s="84">
        <v>0</v>
      </c>
      <c r="J13" s="37">
        <v>0</v>
      </c>
      <c r="K13" s="196">
        <f t="shared" si="0"/>
        <v>0</v>
      </c>
      <c r="L13" s="35">
        <v>1</v>
      </c>
      <c r="M13" s="188">
        <f t="shared" si="2"/>
        <v>0</v>
      </c>
      <c r="N13" s="18" t="e">
        <f t="shared" si="1"/>
        <v>#N/A</v>
      </c>
      <c r="O13" s="15"/>
      <c r="P13" s="15"/>
      <c r="Q13" s="16"/>
      <c r="R13" s="179"/>
    </row>
    <row r="14" spans="1:18" ht="19.5" customHeight="1" x14ac:dyDescent="0.2">
      <c r="A14" s="12"/>
      <c r="B14" s="14"/>
      <c r="C14" s="89"/>
      <c r="D14" s="280"/>
      <c r="E14" s="281"/>
      <c r="F14" s="281"/>
      <c r="G14" s="282"/>
      <c r="H14" s="84">
        <v>0</v>
      </c>
      <c r="I14" s="84">
        <v>0</v>
      </c>
      <c r="J14" s="37">
        <v>0</v>
      </c>
      <c r="K14" s="196">
        <f t="shared" si="0"/>
        <v>0</v>
      </c>
      <c r="L14" s="35">
        <v>1</v>
      </c>
      <c r="M14" s="188">
        <f t="shared" si="2"/>
        <v>0</v>
      </c>
      <c r="N14" s="18" t="e">
        <f t="shared" si="1"/>
        <v>#N/A</v>
      </c>
      <c r="O14" s="15"/>
      <c r="P14" s="15"/>
      <c r="Q14" s="16"/>
      <c r="R14" s="179"/>
    </row>
    <row r="15" spans="1:18" ht="19.5" customHeight="1" x14ac:dyDescent="0.2">
      <c r="A15" s="12"/>
      <c r="B15" s="14"/>
      <c r="C15" s="89"/>
      <c r="D15" s="280"/>
      <c r="E15" s="281"/>
      <c r="F15" s="281"/>
      <c r="G15" s="282"/>
      <c r="H15" s="84">
        <v>0</v>
      </c>
      <c r="I15" s="84">
        <v>0</v>
      </c>
      <c r="J15" s="37">
        <v>0</v>
      </c>
      <c r="K15" s="196">
        <f t="shared" si="0"/>
        <v>0</v>
      </c>
      <c r="L15" s="35">
        <v>1</v>
      </c>
      <c r="M15" s="188">
        <f t="shared" si="2"/>
        <v>0</v>
      </c>
      <c r="N15" s="18" t="e">
        <f t="shared" si="1"/>
        <v>#N/A</v>
      </c>
      <c r="O15" s="15"/>
      <c r="P15" s="15"/>
      <c r="Q15" s="16"/>
      <c r="R15" s="179"/>
    </row>
    <row r="16" spans="1:18" ht="19.5" customHeight="1" x14ac:dyDescent="0.2">
      <c r="A16" s="12"/>
      <c r="B16" s="14"/>
      <c r="C16" s="89"/>
      <c r="D16" s="280"/>
      <c r="E16" s="281"/>
      <c r="F16" s="281"/>
      <c r="G16" s="282"/>
      <c r="H16" s="84">
        <v>0</v>
      </c>
      <c r="I16" s="84">
        <v>0</v>
      </c>
      <c r="J16" s="37">
        <v>0</v>
      </c>
      <c r="K16" s="196">
        <f t="shared" si="0"/>
        <v>0</v>
      </c>
      <c r="L16" s="35">
        <v>1</v>
      </c>
      <c r="M16" s="188">
        <f t="shared" si="2"/>
        <v>0</v>
      </c>
      <c r="N16" s="18" t="e">
        <f t="shared" si="1"/>
        <v>#N/A</v>
      </c>
      <c r="O16" s="15"/>
      <c r="P16" s="15"/>
      <c r="Q16" s="16"/>
      <c r="R16" s="179"/>
    </row>
    <row r="17" spans="1:19" ht="19.5" customHeight="1" x14ac:dyDescent="0.2">
      <c r="A17" s="12"/>
      <c r="B17" s="14"/>
      <c r="C17" s="89"/>
      <c r="D17" s="280"/>
      <c r="E17" s="281"/>
      <c r="F17" s="281"/>
      <c r="G17" s="282"/>
      <c r="H17" s="84">
        <v>0</v>
      </c>
      <c r="I17" s="84">
        <v>0</v>
      </c>
      <c r="J17" s="37">
        <v>0</v>
      </c>
      <c r="K17" s="196">
        <f t="shared" si="0"/>
        <v>0</v>
      </c>
      <c r="L17" s="35">
        <v>1</v>
      </c>
      <c r="M17" s="188">
        <f t="shared" si="2"/>
        <v>0</v>
      </c>
      <c r="N17" s="18" t="e">
        <f t="shared" si="1"/>
        <v>#N/A</v>
      </c>
      <c r="O17" s="15"/>
      <c r="P17" s="15"/>
      <c r="Q17" s="16"/>
      <c r="R17" s="179"/>
    </row>
    <row r="18" spans="1:19" ht="19.5" customHeight="1" x14ac:dyDescent="0.2">
      <c r="A18" s="12"/>
      <c r="B18" s="14"/>
      <c r="C18" s="89"/>
      <c r="D18" s="280"/>
      <c r="E18" s="281"/>
      <c r="F18" s="281"/>
      <c r="G18" s="282"/>
      <c r="H18" s="84">
        <v>0</v>
      </c>
      <c r="I18" s="84">
        <v>0</v>
      </c>
      <c r="J18" s="37">
        <v>0</v>
      </c>
      <c r="K18" s="196">
        <f t="shared" si="0"/>
        <v>0</v>
      </c>
      <c r="L18" s="35">
        <v>1</v>
      </c>
      <c r="M18" s="188">
        <f t="shared" si="2"/>
        <v>0</v>
      </c>
      <c r="N18" s="18" t="e">
        <f t="shared" si="1"/>
        <v>#N/A</v>
      </c>
      <c r="O18" s="15"/>
      <c r="P18" s="15"/>
      <c r="Q18" s="16"/>
      <c r="R18" s="179"/>
    </row>
    <row r="19" spans="1:19" ht="19.5" customHeight="1" x14ac:dyDescent="0.2">
      <c r="A19" s="47"/>
      <c r="B19" s="48"/>
      <c r="C19" s="90"/>
      <c r="D19" s="277"/>
      <c r="E19" s="278"/>
      <c r="F19" s="278"/>
      <c r="G19" s="279"/>
      <c r="H19" s="85">
        <v>0</v>
      </c>
      <c r="I19" s="85">
        <v>0</v>
      </c>
      <c r="J19" s="49">
        <v>0</v>
      </c>
      <c r="K19" s="197">
        <f t="shared" si="0"/>
        <v>0</v>
      </c>
      <c r="L19" s="79">
        <v>1</v>
      </c>
      <c r="M19" s="189">
        <f t="shared" si="2"/>
        <v>0</v>
      </c>
      <c r="N19" s="22" t="e">
        <f t="shared" si="1"/>
        <v>#N/A</v>
      </c>
      <c r="O19" s="50"/>
      <c r="P19" s="50"/>
      <c r="Q19" s="51"/>
      <c r="R19" s="180"/>
    </row>
    <row r="20" spans="1:19" ht="14.1" customHeight="1" x14ac:dyDescent="0.2">
      <c r="A20" s="41"/>
      <c r="B20" s="52"/>
      <c r="C20" s="53"/>
      <c r="D20" s="259" t="s">
        <v>74</v>
      </c>
      <c r="E20" s="260"/>
      <c r="F20" s="260"/>
      <c r="G20" s="260"/>
      <c r="H20" s="260"/>
      <c r="I20" s="260"/>
      <c r="J20" s="260"/>
      <c r="K20" s="186">
        <f>SUM(K6:K19)</f>
        <v>0</v>
      </c>
      <c r="L20" s="21"/>
      <c r="M20" s="186">
        <f>SUM(M6:M19)</f>
        <v>0</v>
      </c>
      <c r="N20" s="54"/>
      <c r="O20" s="19"/>
      <c r="P20" s="42"/>
      <c r="Q20" s="42"/>
      <c r="R20" s="181"/>
      <c r="S20" s="182"/>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40" t="s">
        <v>1</v>
      </c>
      <c r="B22" s="124" t="s">
        <v>3</v>
      </c>
      <c r="C22" s="124" t="s">
        <v>2</v>
      </c>
      <c r="D22" s="291" t="s">
        <v>103</v>
      </c>
      <c r="E22" s="292"/>
      <c r="F22" s="292"/>
      <c r="G22" s="293"/>
      <c r="H22" s="40" t="s">
        <v>99</v>
      </c>
      <c r="I22" s="40" t="s">
        <v>101</v>
      </c>
      <c r="J22" s="40" t="s">
        <v>102</v>
      </c>
      <c r="K22" s="124" t="s">
        <v>97</v>
      </c>
      <c r="L22" s="124" t="s">
        <v>72</v>
      </c>
      <c r="M22" s="124" t="s">
        <v>90</v>
      </c>
      <c r="N22" s="124" t="s">
        <v>5</v>
      </c>
      <c r="O22" s="124" t="s">
        <v>6</v>
      </c>
      <c r="P22" s="124" t="s">
        <v>7</v>
      </c>
      <c r="Q22" s="124" t="s">
        <v>8</v>
      </c>
    </row>
    <row r="23" spans="1:19" ht="18.75" customHeight="1" x14ac:dyDescent="0.2">
      <c r="A23" s="44"/>
      <c r="B23" s="58" t="s">
        <v>79</v>
      </c>
      <c r="C23" s="91"/>
      <c r="D23" s="274"/>
      <c r="E23" s="275"/>
      <c r="F23" s="275"/>
      <c r="G23" s="276"/>
      <c r="H23" s="84">
        <v>0</v>
      </c>
      <c r="I23" s="84">
        <v>0</v>
      </c>
      <c r="J23" s="37">
        <v>0</v>
      </c>
      <c r="K23" s="195">
        <f>SUM(H23:J23)</f>
        <v>0</v>
      </c>
      <c r="L23" s="77">
        <v>1</v>
      </c>
      <c r="M23" s="187">
        <f>+K23*L23</f>
        <v>0</v>
      </c>
      <c r="N23" s="78" t="e">
        <f>VLOOKUP(B23,$D$49:$E$50,2,FALSE)</f>
        <v>#N/A</v>
      </c>
      <c r="O23" s="45"/>
      <c r="P23" s="45"/>
      <c r="Q23" s="46"/>
    </row>
    <row r="24" spans="1:19" ht="18.75" customHeight="1" x14ac:dyDescent="0.2">
      <c r="A24" s="11"/>
      <c r="B24" s="10" t="s">
        <v>79</v>
      </c>
      <c r="C24" s="92"/>
      <c r="D24" s="297"/>
      <c r="E24" s="298"/>
      <c r="F24" s="298"/>
      <c r="G24" s="299"/>
      <c r="H24" s="84">
        <v>0</v>
      </c>
      <c r="I24" s="84">
        <v>0</v>
      </c>
      <c r="J24" s="37">
        <v>0</v>
      </c>
      <c r="K24" s="196">
        <f>SUM(H24:J24)</f>
        <v>0</v>
      </c>
      <c r="L24" s="35">
        <v>1</v>
      </c>
      <c r="M24" s="188">
        <f t="shared" ref="M24:M26" si="3">+K24*L24</f>
        <v>0</v>
      </c>
      <c r="N24" s="18" t="e">
        <f>VLOOKUP(B24,$D$49:$E$50,2,FALSE)</f>
        <v>#N/A</v>
      </c>
      <c r="O24" s="15"/>
      <c r="P24" s="15"/>
      <c r="Q24" s="16"/>
    </row>
    <row r="25" spans="1:19" ht="18.75" customHeight="1" x14ac:dyDescent="0.2">
      <c r="A25" s="11"/>
      <c r="B25" s="10" t="s">
        <v>79</v>
      </c>
      <c r="C25" s="92"/>
      <c r="D25" s="297"/>
      <c r="E25" s="298"/>
      <c r="F25" s="298"/>
      <c r="G25" s="299"/>
      <c r="H25" s="84">
        <v>0</v>
      </c>
      <c r="I25" s="84">
        <v>0</v>
      </c>
      <c r="J25" s="37">
        <v>0</v>
      </c>
      <c r="K25" s="196">
        <f>SUM(H25:J25)</f>
        <v>0</v>
      </c>
      <c r="L25" s="35">
        <v>1</v>
      </c>
      <c r="M25" s="188">
        <f t="shared" si="3"/>
        <v>0</v>
      </c>
      <c r="N25" s="18" t="e">
        <f>VLOOKUP(B25,$D$49:$E$50,2,FALSE)</f>
        <v>#N/A</v>
      </c>
      <c r="O25" s="15"/>
      <c r="P25" s="15"/>
      <c r="Q25" s="16"/>
    </row>
    <row r="26" spans="1:19" ht="18.75" customHeight="1" x14ac:dyDescent="0.2">
      <c r="A26" s="59"/>
      <c r="B26" s="60" t="s">
        <v>79</v>
      </c>
      <c r="C26" s="93"/>
      <c r="D26" s="294"/>
      <c r="E26" s="295"/>
      <c r="F26" s="295"/>
      <c r="G26" s="296"/>
      <c r="H26" s="85">
        <v>0</v>
      </c>
      <c r="I26" s="85">
        <v>0</v>
      </c>
      <c r="J26" s="49">
        <v>0</v>
      </c>
      <c r="K26" s="197">
        <f>SUM(H26:J26)</f>
        <v>0</v>
      </c>
      <c r="L26" s="79">
        <v>1</v>
      </c>
      <c r="M26" s="189">
        <f t="shared" si="3"/>
        <v>0</v>
      </c>
      <c r="N26" s="22" t="e">
        <f>VLOOKUP(B26,$D$49:$E$50,2,FALSE)</f>
        <v>#N/A</v>
      </c>
      <c r="O26" s="50"/>
      <c r="P26" s="50"/>
      <c r="Q26" s="51"/>
    </row>
    <row r="27" spans="1:19" ht="14.1" customHeight="1" x14ac:dyDescent="0.2">
      <c r="A27" s="63"/>
      <c r="B27" s="64"/>
      <c r="C27" s="64"/>
      <c r="D27" s="259" t="s">
        <v>74</v>
      </c>
      <c r="E27" s="260"/>
      <c r="F27" s="260"/>
      <c r="G27" s="260"/>
      <c r="H27" s="260"/>
      <c r="I27" s="260"/>
      <c r="J27" s="260"/>
      <c r="K27" s="198">
        <f>SUM(K23:K26)</f>
        <v>0</v>
      </c>
      <c r="M27" s="205"/>
      <c r="N27" s="66"/>
      <c r="O27" s="19"/>
      <c r="P27" s="42"/>
      <c r="Q27" s="42"/>
      <c r="R27" s="181"/>
      <c r="S27" s="182"/>
    </row>
    <row r="28" spans="1:19" ht="21" customHeight="1" x14ac:dyDescent="0.2">
      <c r="A28" s="234" t="s">
        <v>114</v>
      </c>
      <c r="B28" s="235"/>
      <c r="C28" s="235"/>
      <c r="D28" s="235"/>
      <c r="E28" s="235"/>
      <c r="F28" s="235"/>
      <c r="G28" s="235"/>
      <c r="H28" s="235"/>
      <c r="I28" s="235"/>
      <c r="J28" s="235"/>
      <c r="K28" s="235"/>
      <c r="L28" s="235"/>
      <c r="M28" s="235"/>
      <c r="N28" s="235"/>
      <c r="O28" s="236"/>
    </row>
    <row r="29" spans="1:19" ht="21" customHeight="1" x14ac:dyDescent="0.25">
      <c r="A29" s="220" t="s">
        <v>92</v>
      </c>
      <c r="B29" s="221"/>
      <c r="C29" s="221"/>
      <c r="D29" s="221"/>
      <c r="E29" s="221"/>
      <c r="F29" s="221"/>
      <c r="G29" s="221"/>
      <c r="H29" s="221"/>
      <c r="I29" s="221"/>
      <c r="J29" s="221"/>
      <c r="K29" s="221"/>
      <c r="L29" s="221"/>
      <c r="M29" s="221"/>
      <c r="N29" s="221"/>
      <c r="O29" s="222"/>
    </row>
    <row r="30" spans="1:19" ht="38.25" customHeight="1" x14ac:dyDescent="0.2">
      <c r="A30" s="40" t="s">
        <v>1</v>
      </c>
      <c r="B30" s="124" t="s">
        <v>3</v>
      </c>
      <c r="C30" s="124" t="s">
        <v>110</v>
      </c>
      <c r="D30" s="104" t="s">
        <v>9</v>
      </c>
      <c r="E30" s="104" t="s">
        <v>10</v>
      </c>
      <c r="F30" s="104" t="s">
        <v>11</v>
      </c>
      <c r="G30" s="104" t="s">
        <v>12</v>
      </c>
      <c r="H30" s="96" t="s">
        <v>117</v>
      </c>
      <c r="I30" s="96" t="s">
        <v>115</v>
      </c>
      <c r="J30" s="61" t="s">
        <v>72</v>
      </c>
      <c r="K30" s="96" t="s">
        <v>91</v>
      </c>
      <c r="L30" s="124" t="s">
        <v>5</v>
      </c>
      <c r="M30" s="124" t="s">
        <v>6</v>
      </c>
      <c r="N30" s="124" t="s">
        <v>7</v>
      </c>
      <c r="O30" s="124" t="s">
        <v>8</v>
      </c>
    </row>
    <row r="31" spans="1:19" ht="19.5" customHeight="1" x14ac:dyDescent="0.2">
      <c r="A31" s="44"/>
      <c r="B31" s="101" t="s">
        <v>13</v>
      </c>
      <c r="C31" s="141"/>
      <c r="D31" s="108"/>
      <c r="E31" s="109">
        <f>IF(OR(ISNUMBER(SEARCH("Lunch",#REF!))),'Rates 2022-04-01_2'!$B$2,0)</f>
        <v>0</v>
      </c>
      <c r="F31" s="109">
        <f>IF(OR(ISNUMBER(SEARCH("Dinner",#REF!))),'Rates 2022-04-01_2'!$C$2,0)</f>
        <v>0</v>
      </c>
      <c r="G31" s="151">
        <f>IF(OR(ISNUMBER(SEARCH("Incidentals",#REF!))),'Rates 2022-04-01_2'!$D$2,0)</f>
        <v>0</v>
      </c>
      <c r="H31" s="170">
        <f>IF(C31="DOMESTIC",SUM(D31:G31)/1.05,IF(C31="INTERNATIONAL",SUM(D31:G31),0))</f>
        <v>0</v>
      </c>
      <c r="I31" s="167">
        <f>IF(C31="DOMESTIC",H31*0.05,0)</f>
        <v>0</v>
      </c>
      <c r="J31" s="77">
        <v>1</v>
      </c>
      <c r="K31" s="170">
        <f>(H31+I31)*J31</f>
        <v>0</v>
      </c>
      <c r="L31" s="156">
        <v>61400</v>
      </c>
      <c r="M31" s="155"/>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52">
        <f>IF(OR(ISNUMBER(SEARCH("Incidentals",#REF!))),'Rates 2022-04-01_2'!$D$2,0)</f>
        <v>0</v>
      </c>
      <c r="H32" s="166">
        <f t="shared" ref="H32:H36" si="4">IF(C32="DOMESTIC",SUM(D32:G32)/1.05,IF(C32="INTERNATIONAL",SUM(D32:G32),0))</f>
        <v>0</v>
      </c>
      <c r="I32" s="168">
        <f t="shared" ref="I32:I36" si="5">IF(C32="DOMESTIC",H32*0.05,0)</f>
        <v>0</v>
      </c>
      <c r="J32" s="97">
        <v>1</v>
      </c>
      <c r="K32" s="166">
        <f t="shared" ref="K32:K36" si="6">(H32+I32)*J32</f>
        <v>0</v>
      </c>
      <c r="L32" s="157">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52">
        <f>IF(OR(ISNUMBER(SEARCH("Incidentals",#REF!))),'Rates 2022-04-01_2'!$D$2,0)</f>
        <v>0</v>
      </c>
      <c r="H33" s="166">
        <f t="shared" si="4"/>
        <v>0</v>
      </c>
      <c r="I33" s="168">
        <f t="shared" si="5"/>
        <v>0</v>
      </c>
      <c r="J33" s="97">
        <v>1</v>
      </c>
      <c r="K33" s="166">
        <f t="shared" si="6"/>
        <v>0</v>
      </c>
      <c r="L33" s="157">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52">
        <f>IF(OR(ISNUMBER(SEARCH("Incidentals",#REF!))),'Rates 2022-04-01_2'!$D$2,0)</f>
        <v>0</v>
      </c>
      <c r="H34" s="166">
        <f t="shared" si="4"/>
        <v>0</v>
      </c>
      <c r="I34" s="168">
        <f t="shared" si="5"/>
        <v>0</v>
      </c>
      <c r="J34" s="97">
        <v>1</v>
      </c>
      <c r="K34" s="166">
        <f t="shared" si="6"/>
        <v>0</v>
      </c>
      <c r="L34" s="157">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52">
        <f>IF(OR(ISNUMBER(SEARCH("Incidentals",#REF!))),'Rates 2022-04-01_2'!$D$2,0)</f>
        <v>0</v>
      </c>
      <c r="H35" s="166">
        <f t="shared" si="4"/>
        <v>0</v>
      </c>
      <c r="I35" s="168">
        <f t="shared" si="5"/>
        <v>0</v>
      </c>
      <c r="J35" s="97">
        <v>1</v>
      </c>
      <c r="K35" s="166">
        <f t="shared" si="6"/>
        <v>0</v>
      </c>
      <c r="L35" s="158">
        <v>61400</v>
      </c>
      <c r="M35" s="94"/>
      <c r="N35" s="15"/>
      <c r="O35" s="16"/>
      <c r="R35" s="181"/>
      <c r="S35" s="182"/>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3">
        <f>IF(OR(ISNUMBER(SEARCH("Incidentals",#REF!))),'Rates 2022-04-01_2'!$D$2,0)</f>
        <v>0</v>
      </c>
      <c r="H36" s="171">
        <f t="shared" si="4"/>
        <v>0</v>
      </c>
      <c r="I36" s="169">
        <f t="shared" si="5"/>
        <v>0</v>
      </c>
      <c r="J36" s="98">
        <v>1</v>
      </c>
      <c r="K36" s="171">
        <f t="shared" si="6"/>
        <v>0</v>
      </c>
      <c r="L36" s="159">
        <v>61400</v>
      </c>
      <c r="M36" s="95"/>
      <c r="N36" s="50"/>
      <c r="O36" s="51"/>
      <c r="R36" s="72"/>
    </row>
    <row r="37" spans="1:19" ht="19.5" customHeight="1" x14ac:dyDescent="0.2">
      <c r="A37" s="143"/>
      <c r="B37" s="129"/>
      <c r="C37" s="133"/>
      <c r="D37" s="133"/>
      <c r="E37" s="133"/>
      <c r="F37" s="133"/>
      <c r="G37" s="190" t="s">
        <v>109</v>
      </c>
      <c r="H37" s="171">
        <f>SUM(H31:H36)</f>
        <v>0</v>
      </c>
      <c r="I37" s="201">
        <f>SUM(I31:I36)</f>
        <v>0</v>
      </c>
      <c r="J37" s="137"/>
      <c r="K37" s="166">
        <f>SUM(K31:K36)</f>
        <v>0</v>
      </c>
      <c r="L37" s="20"/>
      <c r="M37" s="138"/>
      <c r="N37" s="20"/>
      <c r="O37" s="19"/>
    </row>
    <row r="38" spans="1:19" ht="19.5" customHeight="1" x14ac:dyDescent="0.25">
      <c r="A38" s="144" t="s">
        <v>120</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118</v>
      </c>
      <c r="D39" s="133"/>
      <c r="E39" s="289" t="s">
        <v>119</v>
      </c>
      <c r="F39" s="289"/>
      <c r="G39" s="290"/>
      <c r="H39" s="130" t="s">
        <v>70</v>
      </c>
      <c r="I39" s="131" t="s">
        <v>116</v>
      </c>
      <c r="J39" s="150" t="s">
        <v>115</v>
      </c>
      <c r="K39" s="145" t="s">
        <v>91</v>
      </c>
      <c r="L39" s="19" t="s">
        <v>5</v>
      </c>
      <c r="M39" s="42" t="s">
        <v>6</v>
      </c>
      <c r="N39" s="42" t="s">
        <v>7</v>
      </c>
      <c r="O39" s="43" t="s">
        <v>8</v>
      </c>
      <c r="P39" s="71"/>
      <c r="Q39" s="71"/>
    </row>
    <row r="40" spans="1:19" ht="19.5" customHeight="1" x14ac:dyDescent="0.2">
      <c r="A40" s="80"/>
      <c r="B40" s="81" t="s">
        <v>104</v>
      </c>
      <c r="C40" s="139" t="s">
        <v>100</v>
      </c>
      <c r="D40" s="81" t="s">
        <v>105</v>
      </c>
      <c r="E40" s="262" t="s">
        <v>100</v>
      </c>
      <c r="F40" s="263"/>
      <c r="G40" s="264"/>
      <c r="H40" s="147"/>
      <c r="I40" s="172">
        <f>(H40*0.61)/1.05</f>
        <v>0</v>
      </c>
      <c r="J40" s="202">
        <f>I40*0.05</f>
        <v>0</v>
      </c>
      <c r="K40" s="170">
        <f>J40+I40</f>
        <v>0</v>
      </c>
      <c r="L40" s="78">
        <v>61400</v>
      </c>
      <c r="M40" s="45"/>
      <c r="N40" s="45"/>
      <c r="O40" s="46"/>
    </row>
    <row r="41" spans="1:19" ht="19.5" customHeight="1" x14ac:dyDescent="0.2">
      <c r="A41" s="13"/>
      <c r="B41" s="30" t="s">
        <v>104</v>
      </c>
      <c r="C41" s="87" t="s">
        <v>100</v>
      </c>
      <c r="D41" s="30" t="s">
        <v>105</v>
      </c>
      <c r="E41" s="265" t="s">
        <v>100</v>
      </c>
      <c r="F41" s="266"/>
      <c r="G41" s="267"/>
      <c r="H41" s="148"/>
      <c r="I41" s="173">
        <f t="shared" ref="I41:I42" si="7">(H41*0.61)/1.05</f>
        <v>0</v>
      </c>
      <c r="J41" s="203">
        <f t="shared" ref="J41:J42" si="8">I41*0.05</f>
        <v>0</v>
      </c>
      <c r="K41" s="166">
        <f t="shared" ref="K41:K42" si="9">J41+I41</f>
        <v>0</v>
      </c>
      <c r="L41" s="18">
        <v>61400</v>
      </c>
      <c r="M41" s="15"/>
      <c r="N41" s="15"/>
      <c r="O41" s="16"/>
      <c r="R41" s="72"/>
    </row>
    <row r="42" spans="1:19" ht="19.5" customHeight="1" x14ac:dyDescent="0.2">
      <c r="A42" s="62"/>
      <c r="B42" s="86" t="s">
        <v>104</v>
      </c>
      <c r="C42" s="88" t="s">
        <v>100</v>
      </c>
      <c r="D42" s="86" t="s">
        <v>105</v>
      </c>
      <c r="E42" s="268" t="s">
        <v>100</v>
      </c>
      <c r="F42" s="269"/>
      <c r="G42" s="270"/>
      <c r="H42" s="149"/>
      <c r="I42" s="174">
        <f t="shared" si="7"/>
        <v>0</v>
      </c>
      <c r="J42" s="204">
        <f t="shared" si="8"/>
        <v>0</v>
      </c>
      <c r="K42" s="166">
        <f t="shared" si="9"/>
        <v>0</v>
      </c>
      <c r="L42" s="160">
        <v>61400</v>
      </c>
      <c r="M42" s="161"/>
      <c r="N42" s="161"/>
      <c r="O42" s="51"/>
    </row>
    <row r="43" spans="1:19" ht="19.5" customHeight="1" x14ac:dyDescent="0.2">
      <c r="A43" s="140"/>
      <c r="B43" s="134"/>
      <c r="C43" s="135"/>
      <c r="D43" s="134"/>
      <c r="E43" s="136"/>
      <c r="F43" s="136"/>
      <c r="G43" s="146" t="s">
        <v>109</v>
      </c>
      <c r="H43" s="175">
        <f t="shared" ref="H43:J43" si="10">SUM(H40:H42)</f>
        <v>0</v>
      </c>
      <c r="I43" s="176">
        <f t="shared" si="10"/>
        <v>0</v>
      </c>
      <c r="J43" s="177">
        <f t="shared" si="10"/>
        <v>0</v>
      </c>
      <c r="K43" s="178">
        <f>SUM(K40:K42)</f>
        <v>0</v>
      </c>
      <c r="L43" s="154"/>
      <c r="M43" s="162"/>
      <c r="N43" s="154"/>
      <c r="O43" s="71"/>
    </row>
    <row r="44" spans="1:19" ht="19.5" customHeight="1" x14ac:dyDescent="0.2">
      <c r="A44" s="67"/>
      <c r="B44" s="68"/>
      <c r="C44" s="68"/>
      <c r="D44" s="123"/>
      <c r="E44" s="123"/>
      <c r="F44" s="123"/>
      <c r="G44" s="123"/>
      <c r="H44" s="123"/>
      <c r="I44" s="314" t="s">
        <v>82</v>
      </c>
      <c r="J44" s="314"/>
      <c r="K44" s="194">
        <f>+K43+K37+M27+M20</f>
        <v>0</v>
      </c>
      <c r="L44" s="71"/>
      <c r="M44" s="71"/>
      <c r="N44" s="71"/>
      <c r="O44" s="72"/>
    </row>
    <row r="47" spans="1:19" x14ac:dyDescent="0.2">
      <c r="B47" s="183"/>
    </row>
    <row r="48" spans="1:19" s="7" customFormat="1" hidden="1" x14ac:dyDescent="0.2">
      <c r="A48" s="3" t="s">
        <v>23</v>
      </c>
      <c r="B48" s="184" t="s">
        <v>47</v>
      </c>
      <c r="C48" s="3" t="s">
        <v>24</v>
      </c>
      <c r="D48" s="4" t="s">
        <v>67</v>
      </c>
      <c r="E48" s="4" t="s">
        <v>68</v>
      </c>
      <c r="F48" s="4"/>
      <c r="G48" s="5" t="s">
        <v>45</v>
      </c>
      <c r="H48" s="5"/>
      <c r="I48" s="5"/>
    </row>
    <row r="49" spans="1:7" s="7" customFormat="1" hidden="1" x14ac:dyDescent="0.2">
      <c r="A49" s="6" t="s">
        <v>25</v>
      </c>
      <c r="B49" s="185">
        <v>61400</v>
      </c>
      <c r="C49" s="8" t="s">
        <v>26</v>
      </c>
      <c r="D49" s="7" t="s">
        <v>71</v>
      </c>
      <c r="E49" s="7">
        <v>61400</v>
      </c>
      <c r="G49" s="7" t="s">
        <v>46</v>
      </c>
    </row>
    <row r="50" spans="1:7" s="7" customFormat="1" hidden="1" x14ac:dyDescent="0.2">
      <c r="A50" s="9" t="s">
        <v>55</v>
      </c>
      <c r="B50" s="185">
        <v>61510</v>
      </c>
      <c r="C50" s="8" t="s">
        <v>27</v>
      </c>
      <c r="D50" s="7" t="s">
        <v>69</v>
      </c>
      <c r="E50" s="7">
        <v>61535</v>
      </c>
      <c r="G50" s="7" t="s">
        <v>44</v>
      </c>
    </row>
    <row r="51" spans="1:7" s="7" customFormat="1" hidden="1" x14ac:dyDescent="0.2">
      <c r="A51" s="6" t="s">
        <v>22</v>
      </c>
      <c r="B51" s="185">
        <v>61400</v>
      </c>
      <c r="C51" s="8" t="s">
        <v>29</v>
      </c>
      <c r="G51" s="7" t="s">
        <v>78</v>
      </c>
    </row>
    <row r="52" spans="1:7" s="7" customFormat="1" hidden="1" x14ac:dyDescent="0.2">
      <c r="A52" s="6" t="s">
        <v>28</v>
      </c>
      <c r="B52" s="185">
        <v>61400</v>
      </c>
      <c r="C52" s="8" t="s">
        <v>30</v>
      </c>
    </row>
    <row r="53" spans="1:7" s="7" customFormat="1" hidden="1" x14ac:dyDescent="0.2">
      <c r="A53" s="9" t="s">
        <v>53</v>
      </c>
      <c r="B53" s="185">
        <v>62115</v>
      </c>
      <c r="C53" s="8" t="s">
        <v>32</v>
      </c>
    </row>
    <row r="54" spans="1:7" s="7" customFormat="1" hidden="1" x14ac:dyDescent="0.2">
      <c r="A54" s="9" t="s">
        <v>111</v>
      </c>
      <c r="B54" s="185">
        <v>61305</v>
      </c>
      <c r="C54" s="8" t="s">
        <v>33</v>
      </c>
    </row>
    <row r="55" spans="1:7" s="7" customFormat="1" hidden="1" x14ac:dyDescent="0.2">
      <c r="A55" s="9" t="s">
        <v>49</v>
      </c>
      <c r="B55" s="185">
        <v>61750</v>
      </c>
      <c r="C55" s="8" t="s">
        <v>34</v>
      </c>
    </row>
    <row r="56" spans="1:7" s="7" customFormat="1" hidden="1" x14ac:dyDescent="0.2">
      <c r="A56" s="6" t="s">
        <v>31</v>
      </c>
      <c r="B56" s="185">
        <v>61400</v>
      </c>
      <c r="C56" s="8" t="s">
        <v>36</v>
      </c>
    </row>
    <row r="57" spans="1:7" s="7" customFormat="1" hidden="1" x14ac:dyDescent="0.2">
      <c r="A57" s="9" t="s">
        <v>50</v>
      </c>
      <c r="B57" s="185">
        <v>62515</v>
      </c>
      <c r="C57" s="8" t="s">
        <v>37</v>
      </c>
    </row>
    <row r="58" spans="1:7" s="7" customFormat="1" hidden="1" x14ac:dyDescent="0.2">
      <c r="A58" s="9" t="s">
        <v>54</v>
      </c>
      <c r="B58" s="185">
        <v>62210</v>
      </c>
      <c r="C58" s="8" t="s">
        <v>39</v>
      </c>
    </row>
    <row r="59" spans="1:7" s="7" customFormat="1" hidden="1" x14ac:dyDescent="0.2">
      <c r="A59" s="9" t="s">
        <v>60</v>
      </c>
      <c r="B59" s="185">
        <v>61535</v>
      </c>
      <c r="C59" s="8" t="s">
        <v>41</v>
      </c>
    </row>
    <row r="60" spans="1:7" s="7" customFormat="1" hidden="1" x14ac:dyDescent="0.2">
      <c r="A60" s="9" t="s">
        <v>57</v>
      </c>
      <c r="B60" s="185">
        <v>61625</v>
      </c>
      <c r="C60" s="8" t="s">
        <v>85</v>
      </c>
    </row>
    <row r="61" spans="1:7" s="7" customFormat="1" hidden="1" x14ac:dyDescent="0.2">
      <c r="A61" s="9"/>
      <c r="B61" s="185"/>
      <c r="C61" s="8" t="s">
        <v>86</v>
      </c>
    </row>
    <row r="62" spans="1:7" s="7" customFormat="1" hidden="1" x14ac:dyDescent="0.2">
      <c r="A62" s="9"/>
      <c r="B62" s="185"/>
      <c r="C62" s="8" t="s">
        <v>87</v>
      </c>
    </row>
    <row r="63" spans="1:7" s="7" customFormat="1" hidden="1" x14ac:dyDescent="0.2">
      <c r="A63" s="9"/>
      <c r="B63" s="185"/>
      <c r="C63" s="8" t="s">
        <v>88</v>
      </c>
    </row>
    <row r="64" spans="1:7" s="7" customFormat="1" hidden="1" x14ac:dyDescent="0.2">
      <c r="A64" s="9" t="s">
        <v>35</v>
      </c>
      <c r="B64" s="185">
        <v>62125</v>
      </c>
    </row>
    <row r="65" spans="1:3" s="7" customFormat="1" hidden="1" x14ac:dyDescent="0.2">
      <c r="A65" s="6" t="s">
        <v>66</v>
      </c>
      <c r="B65" s="185" t="s">
        <v>64</v>
      </c>
      <c r="C65" s="5" t="s">
        <v>110</v>
      </c>
    </row>
    <row r="66" spans="1:3" s="7" customFormat="1" hidden="1" x14ac:dyDescent="0.2">
      <c r="A66" s="9" t="s">
        <v>61</v>
      </c>
      <c r="B66" s="185">
        <v>61525</v>
      </c>
      <c r="C66" s="7" t="s">
        <v>112</v>
      </c>
    </row>
    <row r="67" spans="1:3" s="7" customFormat="1" hidden="1" x14ac:dyDescent="0.2">
      <c r="A67" s="6" t="s">
        <v>38</v>
      </c>
      <c r="B67" s="185">
        <v>62110</v>
      </c>
      <c r="C67" s="7" t="s">
        <v>113</v>
      </c>
    </row>
    <row r="68" spans="1:3" s="7" customFormat="1" hidden="1" x14ac:dyDescent="0.2">
      <c r="A68" s="9" t="s">
        <v>65</v>
      </c>
      <c r="B68" s="185">
        <v>61570</v>
      </c>
    </row>
    <row r="69" spans="1:3" s="7" customFormat="1" hidden="1" x14ac:dyDescent="0.2">
      <c r="A69" s="9" t="s">
        <v>51</v>
      </c>
      <c r="B69" s="185">
        <v>61725</v>
      </c>
    </row>
    <row r="70" spans="1:3" s="7" customFormat="1" hidden="1" x14ac:dyDescent="0.2">
      <c r="A70" s="9" t="s">
        <v>52</v>
      </c>
      <c r="B70" s="185">
        <v>62510</v>
      </c>
    </row>
    <row r="71" spans="1:3" s="7" customFormat="1" hidden="1" x14ac:dyDescent="0.2">
      <c r="A71" s="9" t="s">
        <v>58</v>
      </c>
      <c r="B71" s="185">
        <v>61650</v>
      </c>
    </row>
    <row r="72" spans="1:3" s="7" customFormat="1" hidden="1" x14ac:dyDescent="0.2">
      <c r="A72" s="9" t="s">
        <v>48</v>
      </c>
      <c r="B72" s="185">
        <v>61750</v>
      </c>
    </row>
    <row r="73" spans="1:3" s="7" customFormat="1" hidden="1" x14ac:dyDescent="0.2">
      <c r="A73" s="9" t="s">
        <v>62</v>
      </c>
      <c r="B73" s="185">
        <v>61740</v>
      </c>
    </row>
    <row r="74" spans="1:3" s="7" customFormat="1" hidden="1" x14ac:dyDescent="0.2">
      <c r="A74" s="9" t="s">
        <v>56</v>
      </c>
      <c r="B74" s="185">
        <v>62535</v>
      </c>
    </row>
    <row r="75" spans="1:3" s="7" customFormat="1" hidden="1" x14ac:dyDescent="0.2">
      <c r="A75" s="6" t="s">
        <v>40</v>
      </c>
      <c r="B75" s="185">
        <v>61400</v>
      </c>
    </row>
    <row r="76" spans="1:3" s="7" customFormat="1" hidden="1" x14ac:dyDescent="0.2">
      <c r="A76" s="9" t="s">
        <v>63</v>
      </c>
      <c r="B76" s="185">
        <v>61400</v>
      </c>
    </row>
    <row r="77" spans="1:3" s="7" customFormat="1" hidden="1" x14ac:dyDescent="0.2">
      <c r="A77" s="9" t="s">
        <v>59</v>
      </c>
      <c r="B77" s="185">
        <v>61400</v>
      </c>
    </row>
    <row r="78" spans="1:3" s="7" customFormat="1" hidden="1" x14ac:dyDescent="0.2">
      <c r="A78" s="6" t="s">
        <v>42</v>
      </c>
      <c r="B78" s="185">
        <v>61400</v>
      </c>
    </row>
    <row r="79" spans="1:3" x14ac:dyDescent="0.2">
      <c r="B79" s="183"/>
    </row>
  </sheetData>
  <sheetProtection sheet="1" selectLockedCells="1"/>
  <mergeCells count="37">
    <mergeCell ref="D27:J27"/>
    <mergeCell ref="E41:G41"/>
    <mergeCell ref="E42:G42"/>
    <mergeCell ref="I44:J44"/>
    <mergeCell ref="D24:G24"/>
    <mergeCell ref="D25:G25"/>
    <mergeCell ref="D26:G26"/>
    <mergeCell ref="A28:O28"/>
    <mergeCell ref="A29:O29"/>
    <mergeCell ref="E39:G39"/>
    <mergeCell ref="E40:G40"/>
    <mergeCell ref="D18:G18"/>
    <mergeCell ref="D19:G19"/>
    <mergeCell ref="D20:J20"/>
    <mergeCell ref="D22:G22"/>
    <mergeCell ref="D23:G23"/>
    <mergeCell ref="D13:G13"/>
    <mergeCell ref="D14:G14"/>
    <mergeCell ref="D15:G15"/>
    <mergeCell ref="D16:G16"/>
    <mergeCell ref="D17:G17"/>
    <mergeCell ref="A3:R3"/>
    <mergeCell ref="A4:R4"/>
    <mergeCell ref="D5:G5"/>
    <mergeCell ref="D6:G6"/>
    <mergeCell ref="D7:G7"/>
    <mergeCell ref="D8:G8"/>
    <mergeCell ref="D9:G9"/>
    <mergeCell ref="D10:G10"/>
    <mergeCell ref="D11:G11"/>
    <mergeCell ref="D12:G12"/>
    <mergeCell ref="B1:D1"/>
    <mergeCell ref="B2:D2"/>
    <mergeCell ref="F2:H2"/>
    <mergeCell ref="I2:J2"/>
    <mergeCell ref="K2:P2"/>
    <mergeCell ref="J1:P1"/>
  </mergeCells>
  <dataValidations count="6">
    <dataValidation showInputMessage="1" showErrorMessage="1" sqref="O20 N6:N19" xr:uid="{87C3CF39-BA98-4B24-84B1-47DBD5EC10BD}"/>
    <dataValidation type="custom" allowBlank="1" showInputMessage="1" showErrorMessage="1" sqref="A3:R3 A29" xr:uid="{ED44583E-39C9-4842-BD12-8B8DF78DE502}">
      <formula1>"&lt;0&gt;0"</formula1>
    </dataValidation>
    <dataValidation type="list" allowBlank="1" showInputMessage="1" showErrorMessage="1" sqref="C31:C36" xr:uid="{31C84C59-0D63-4160-8ED4-86261477246A}">
      <formula1>$C$66:$C$67</formula1>
    </dataValidation>
    <dataValidation type="list" allowBlank="1" showInputMessage="1" showErrorMessage="1" sqref="B6:B20" xr:uid="{0749D861-03FB-403F-950F-E5FA8D35829F}">
      <formula1>$A$49:$A$78</formula1>
    </dataValidation>
    <dataValidation type="list" allowBlank="1" showInputMessage="1" showErrorMessage="1" sqref="C37:C38" xr:uid="{77B146C9-4D52-450F-8121-9C0ADCC9D84C}">
      <formula1>PerDiemTypes</formula1>
    </dataValidation>
    <dataValidation type="list" allowBlank="1" showInputMessage="1" showErrorMessage="1" sqref="B27" xr:uid="{95E1E315-EFDE-4540-83FD-06C430A1D67E}">
      <formula1>$D$49:$D$50</formula1>
    </dataValidation>
  </dataValidations>
  <hyperlinks>
    <hyperlink ref="A3:R3" r:id="rId1" display="Currency Converter - use this link to access Bank of Canada daily exchange rates" xr:uid="{3413302F-4915-4F9B-B7AD-4C0736E49755}"/>
  </hyperlinks>
  <pageMargins left="0.25" right="0.25" top="0.75" bottom="0.75" header="0.3" footer="0.3"/>
  <pageSetup scale="49" orientation="landscape" horizontalDpi="1200" verticalDpi="1200" r:id="rId2"/>
  <headerFooter>
    <oddHeader>&amp;CROYAL ROADS UNIVERSITY BUSINESS AND TRAVEL EXPENSE REIMBURSEMENT - FOREIGN TRAVEL
CANADIAN AND FOREIGN CURRENCY</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7CF1-53C9-46C0-A048-AD4C027426B0}">
  <sheetPr>
    <tabColor theme="0" tint="-0.499984740745262"/>
    <pageSetUpPr fitToPage="1"/>
  </sheetPr>
  <dimension ref="A1:S76"/>
  <sheetViews>
    <sheetView zoomScale="55" zoomScaleNormal="55" workbookViewId="0">
      <selection activeCell="J33" sqref="J33"/>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8" s="2" customFormat="1" ht="33.75" customHeight="1" x14ac:dyDescent="0.25">
      <c r="A1" s="31" t="s">
        <v>0</v>
      </c>
      <c r="B1" s="300">
        <f>+'Expense Report page 1'!B1:D1</f>
        <v>0</v>
      </c>
      <c r="C1" s="301"/>
      <c r="D1" s="302"/>
      <c r="E1" s="33" t="s">
        <v>73</v>
      </c>
      <c r="F1" s="105">
        <f>+'Expense Report page 1'!F1</f>
        <v>0</v>
      </c>
      <c r="G1" s="34" t="s">
        <v>77</v>
      </c>
      <c r="H1" s="106">
        <f>+'Expense Report page 1'!M1</f>
        <v>0</v>
      </c>
      <c r="I1" s="107"/>
      <c r="J1" s="312" t="s">
        <v>96</v>
      </c>
      <c r="K1" s="312"/>
      <c r="L1" s="312"/>
      <c r="M1" s="312"/>
      <c r="N1" s="312"/>
      <c r="O1" s="312"/>
      <c r="P1" s="313"/>
    </row>
    <row r="2" spans="1:18" ht="39.75" customHeight="1" x14ac:dyDescent="0.2">
      <c r="A2" s="36" t="s">
        <v>76</v>
      </c>
      <c r="B2" s="303">
        <f>+'Expense Report page 1'!B2:D2</f>
        <v>0</v>
      </c>
      <c r="C2" s="304"/>
      <c r="D2" s="305"/>
      <c r="E2" s="34" t="s">
        <v>75</v>
      </c>
      <c r="F2" s="303">
        <f>+'Expense Report page 1'!F2:H2</f>
        <v>0</v>
      </c>
      <c r="G2" s="304"/>
      <c r="H2" s="306"/>
      <c r="I2" s="307" t="s">
        <v>80</v>
      </c>
      <c r="J2" s="308"/>
      <c r="K2" s="315">
        <f>+'Expense Report page 1'!K2:P2</f>
        <v>0</v>
      </c>
      <c r="L2" s="316"/>
      <c r="M2" s="316"/>
      <c r="N2" s="316"/>
      <c r="O2" s="316"/>
      <c r="P2" s="317"/>
    </row>
    <row r="3" spans="1:18" ht="18" customHeight="1" x14ac:dyDescent="0.25">
      <c r="A3" s="220" t="s">
        <v>94</v>
      </c>
      <c r="B3" s="221"/>
      <c r="C3" s="221"/>
      <c r="D3" s="221"/>
      <c r="E3" s="221"/>
      <c r="F3" s="221"/>
      <c r="G3" s="221"/>
      <c r="H3" s="221"/>
      <c r="I3" s="221"/>
      <c r="J3" s="221"/>
      <c r="K3" s="221"/>
      <c r="L3" s="221"/>
      <c r="M3" s="221"/>
      <c r="N3" s="221"/>
      <c r="O3" s="221"/>
      <c r="P3" s="221"/>
      <c r="Q3" s="221"/>
      <c r="R3" s="222"/>
    </row>
    <row r="4" spans="1:18" ht="21" customHeight="1" x14ac:dyDescent="0.2">
      <c r="A4" s="234" t="s">
        <v>93</v>
      </c>
      <c r="B4" s="235"/>
      <c r="C4" s="235"/>
      <c r="D4" s="235"/>
      <c r="E4" s="235"/>
      <c r="F4" s="235"/>
      <c r="G4" s="235"/>
      <c r="H4" s="235"/>
      <c r="I4" s="235"/>
      <c r="J4" s="235"/>
      <c r="K4" s="235"/>
      <c r="L4" s="235"/>
      <c r="M4" s="235"/>
      <c r="N4" s="235"/>
      <c r="O4" s="235"/>
      <c r="P4" s="235"/>
      <c r="Q4" s="235"/>
      <c r="R4" s="236"/>
    </row>
    <row r="5" spans="1:18" ht="40.5" customHeight="1" x14ac:dyDescent="0.2">
      <c r="A5" s="40" t="s">
        <v>1</v>
      </c>
      <c r="B5" s="40" t="s">
        <v>3</v>
      </c>
      <c r="C5" s="124" t="s">
        <v>2</v>
      </c>
      <c r="D5" s="271" t="s">
        <v>4</v>
      </c>
      <c r="E5" s="272"/>
      <c r="F5" s="272"/>
      <c r="G5" s="273"/>
      <c r="H5" s="40" t="s">
        <v>99</v>
      </c>
      <c r="I5" s="40" t="s">
        <v>101</v>
      </c>
      <c r="J5" s="40" t="s">
        <v>102</v>
      </c>
      <c r="K5" s="124" t="s">
        <v>97</v>
      </c>
      <c r="L5" s="124" t="s">
        <v>72</v>
      </c>
      <c r="M5" s="124" t="s">
        <v>89</v>
      </c>
      <c r="N5" s="124" t="s">
        <v>5</v>
      </c>
      <c r="O5" s="124" t="s">
        <v>6</v>
      </c>
      <c r="P5" s="124" t="s">
        <v>7</v>
      </c>
      <c r="Q5" s="124" t="s">
        <v>8</v>
      </c>
      <c r="R5" s="132" t="s">
        <v>108</v>
      </c>
    </row>
    <row r="6" spans="1:18" ht="19.5" customHeight="1" x14ac:dyDescent="0.2">
      <c r="A6" s="11"/>
      <c r="B6" s="114"/>
      <c r="C6" s="115"/>
      <c r="D6" s="274"/>
      <c r="E6" s="275"/>
      <c r="F6" s="275"/>
      <c r="G6" s="276"/>
      <c r="H6" s="84">
        <v>0</v>
      </c>
      <c r="I6" s="84">
        <v>0</v>
      </c>
      <c r="J6" s="37">
        <v>0</v>
      </c>
      <c r="K6" s="195">
        <f t="shared" ref="K6:K19" si="0">SUM(H6:J6)</f>
        <v>0</v>
      </c>
      <c r="L6" s="77">
        <v>1</v>
      </c>
      <c r="M6" s="187">
        <f>+K6*L6</f>
        <v>0</v>
      </c>
      <c r="N6" s="18" t="e">
        <f t="shared" ref="N6:N19" si="1">VLOOKUP(B6,$A$46:$B$75,2,TRUE)</f>
        <v>#N/A</v>
      </c>
      <c r="O6" s="45"/>
      <c r="P6" s="45"/>
      <c r="Q6" s="46"/>
      <c r="R6" s="179"/>
    </row>
    <row r="7" spans="1:18" ht="19.5" customHeight="1" x14ac:dyDescent="0.2">
      <c r="A7" s="11"/>
      <c r="B7" s="114"/>
      <c r="C7" s="115"/>
      <c r="D7" s="280"/>
      <c r="E7" s="281"/>
      <c r="F7" s="281"/>
      <c r="G7" s="282"/>
      <c r="H7" s="84">
        <v>0</v>
      </c>
      <c r="I7" s="84">
        <v>0</v>
      </c>
      <c r="J7" s="37">
        <v>0</v>
      </c>
      <c r="K7" s="196">
        <f t="shared" si="0"/>
        <v>0</v>
      </c>
      <c r="L7" s="35">
        <v>1</v>
      </c>
      <c r="M7" s="188">
        <f t="shared" ref="M7:M19" si="2">+K7*L7</f>
        <v>0</v>
      </c>
      <c r="N7" s="18" t="e">
        <f t="shared" si="1"/>
        <v>#N/A</v>
      </c>
      <c r="O7" s="15"/>
      <c r="P7" s="15"/>
      <c r="Q7" s="16"/>
      <c r="R7" s="179"/>
    </row>
    <row r="8" spans="1:18" ht="19.5" customHeight="1" x14ac:dyDescent="0.2">
      <c r="A8" s="11"/>
      <c r="B8" s="114"/>
      <c r="C8" s="115"/>
      <c r="D8" s="280"/>
      <c r="E8" s="281"/>
      <c r="F8" s="281"/>
      <c r="G8" s="282"/>
      <c r="H8" s="84">
        <v>0</v>
      </c>
      <c r="I8" s="84">
        <v>0</v>
      </c>
      <c r="J8" s="37">
        <v>0</v>
      </c>
      <c r="K8" s="196">
        <f t="shared" si="0"/>
        <v>0</v>
      </c>
      <c r="L8" s="35">
        <v>1</v>
      </c>
      <c r="M8" s="188">
        <f t="shared" si="2"/>
        <v>0</v>
      </c>
      <c r="N8" s="18" t="e">
        <f t="shared" si="1"/>
        <v>#N/A</v>
      </c>
      <c r="O8" s="15"/>
      <c r="P8" s="15"/>
      <c r="Q8" s="16"/>
      <c r="R8" s="179"/>
    </row>
    <row r="9" spans="1:18" ht="19.5" customHeight="1" x14ac:dyDescent="0.2">
      <c r="A9" s="11"/>
      <c r="B9" s="114"/>
      <c r="C9" s="115"/>
      <c r="D9" s="280"/>
      <c r="E9" s="281"/>
      <c r="F9" s="281"/>
      <c r="G9" s="282"/>
      <c r="H9" s="84">
        <v>0</v>
      </c>
      <c r="I9" s="84">
        <v>0</v>
      </c>
      <c r="J9" s="37">
        <v>0</v>
      </c>
      <c r="K9" s="196">
        <f t="shared" si="0"/>
        <v>0</v>
      </c>
      <c r="L9" s="35">
        <v>1</v>
      </c>
      <c r="M9" s="188">
        <f t="shared" si="2"/>
        <v>0</v>
      </c>
      <c r="N9" s="18" t="e">
        <f t="shared" si="1"/>
        <v>#N/A</v>
      </c>
      <c r="O9" s="15"/>
      <c r="P9" s="15"/>
      <c r="Q9" s="16"/>
      <c r="R9" s="179"/>
    </row>
    <row r="10" spans="1:18" ht="19.5" customHeight="1" x14ac:dyDescent="0.2">
      <c r="A10" s="11"/>
      <c r="B10" s="14"/>
      <c r="C10" s="89"/>
      <c r="D10" s="280"/>
      <c r="E10" s="281"/>
      <c r="F10" s="281"/>
      <c r="G10" s="282"/>
      <c r="H10" s="84">
        <v>0</v>
      </c>
      <c r="I10" s="84">
        <v>0</v>
      </c>
      <c r="J10" s="37">
        <v>0</v>
      </c>
      <c r="K10" s="196">
        <f t="shared" si="0"/>
        <v>0</v>
      </c>
      <c r="L10" s="35">
        <v>1</v>
      </c>
      <c r="M10" s="188">
        <f t="shared" si="2"/>
        <v>0</v>
      </c>
      <c r="N10" s="18" t="e">
        <f t="shared" si="1"/>
        <v>#N/A</v>
      </c>
      <c r="O10" s="15"/>
      <c r="P10" s="15"/>
      <c r="Q10" s="16"/>
      <c r="R10" s="179"/>
    </row>
    <row r="11" spans="1:18" ht="19.5" customHeight="1" x14ac:dyDescent="0.2">
      <c r="A11" s="11"/>
      <c r="B11" s="14"/>
      <c r="C11" s="89"/>
      <c r="D11" s="280"/>
      <c r="E11" s="281"/>
      <c r="F11" s="281"/>
      <c r="G11" s="282"/>
      <c r="H11" s="84">
        <v>0</v>
      </c>
      <c r="I11" s="84">
        <v>0</v>
      </c>
      <c r="J11" s="37">
        <v>0</v>
      </c>
      <c r="K11" s="196">
        <f t="shared" si="0"/>
        <v>0</v>
      </c>
      <c r="L11" s="35">
        <v>1</v>
      </c>
      <c r="M11" s="188">
        <f t="shared" si="2"/>
        <v>0</v>
      </c>
      <c r="N11" s="18" t="e">
        <f t="shared" si="1"/>
        <v>#N/A</v>
      </c>
      <c r="O11" s="15"/>
      <c r="P11" s="15"/>
      <c r="Q11" s="16"/>
      <c r="R11" s="179"/>
    </row>
    <row r="12" spans="1:18" ht="19.5" customHeight="1" x14ac:dyDescent="0.2">
      <c r="A12" s="11"/>
      <c r="B12" s="14"/>
      <c r="C12" s="89"/>
      <c r="D12" s="280"/>
      <c r="E12" s="281"/>
      <c r="F12" s="281"/>
      <c r="G12" s="282"/>
      <c r="H12" s="84">
        <v>0</v>
      </c>
      <c r="I12" s="84">
        <v>0</v>
      </c>
      <c r="J12" s="37">
        <v>0</v>
      </c>
      <c r="K12" s="196">
        <f t="shared" si="0"/>
        <v>0</v>
      </c>
      <c r="L12" s="35">
        <v>1</v>
      </c>
      <c r="M12" s="188">
        <f t="shared" si="2"/>
        <v>0</v>
      </c>
      <c r="N12" s="18" t="e">
        <f t="shared" si="1"/>
        <v>#N/A</v>
      </c>
      <c r="O12" s="15"/>
      <c r="P12" s="15"/>
      <c r="Q12" s="16"/>
      <c r="R12" s="179"/>
    </row>
    <row r="13" spans="1:18" ht="19.5" customHeight="1" x14ac:dyDescent="0.2">
      <c r="A13" s="11"/>
      <c r="B13" s="14"/>
      <c r="C13" s="89"/>
      <c r="D13" s="280"/>
      <c r="E13" s="281"/>
      <c r="F13" s="281"/>
      <c r="G13" s="282"/>
      <c r="H13" s="84">
        <v>0</v>
      </c>
      <c r="I13" s="84">
        <v>0</v>
      </c>
      <c r="J13" s="37">
        <v>0</v>
      </c>
      <c r="K13" s="196">
        <f t="shared" si="0"/>
        <v>0</v>
      </c>
      <c r="L13" s="35">
        <v>1</v>
      </c>
      <c r="M13" s="188">
        <f t="shared" si="2"/>
        <v>0</v>
      </c>
      <c r="N13" s="18" t="e">
        <f t="shared" si="1"/>
        <v>#N/A</v>
      </c>
      <c r="O13" s="15"/>
      <c r="P13" s="15"/>
      <c r="Q13" s="16"/>
      <c r="R13" s="179"/>
    </row>
    <row r="14" spans="1:18" ht="19.5" customHeight="1" x14ac:dyDescent="0.2">
      <c r="A14" s="12"/>
      <c r="B14" s="14"/>
      <c r="C14" s="89"/>
      <c r="D14" s="280"/>
      <c r="E14" s="281"/>
      <c r="F14" s="281"/>
      <c r="G14" s="282"/>
      <c r="H14" s="84">
        <v>0</v>
      </c>
      <c r="I14" s="84">
        <v>0</v>
      </c>
      <c r="J14" s="37">
        <v>0</v>
      </c>
      <c r="K14" s="196">
        <f t="shared" si="0"/>
        <v>0</v>
      </c>
      <c r="L14" s="35">
        <v>1</v>
      </c>
      <c r="M14" s="188">
        <f t="shared" si="2"/>
        <v>0</v>
      </c>
      <c r="N14" s="18" t="e">
        <f t="shared" si="1"/>
        <v>#N/A</v>
      </c>
      <c r="O14" s="15"/>
      <c r="P14" s="15"/>
      <c r="Q14" s="16"/>
      <c r="R14" s="179"/>
    </row>
    <row r="15" spans="1:18" ht="19.5" customHeight="1" x14ac:dyDescent="0.2">
      <c r="A15" s="12"/>
      <c r="B15" s="14"/>
      <c r="C15" s="89"/>
      <c r="D15" s="280"/>
      <c r="E15" s="281"/>
      <c r="F15" s="281"/>
      <c r="G15" s="282"/>
      <c r="H15" s="84">
        <v>0</v>
      </c>
      <c r="I15" s="84">
        <v>0</v>
      </c>
      <c r="J15" s="37">
        <v>0</v>
      </c>
      <c r="K15" s="196">
        <f t="shared" si="0"/>
        <v>0</v>
      </c>
      <c r="L15" s="35">
        <v>1</v>
      </c>
      <c r="M15" s="188">
        <f t="shared" si="2"/>
        <v>0</v>
      </c>
      <c r="N15" s="18" t="e">
        <f t="shared" si="1"/>
        <v>#N/A</v>
      </c>
      <c r="O15" s="15"/>
      <c r="P15" s="15"/>
      <c r="Q15" s="16"/>
      <c r="R15" s="179"/>
    </row>
    <row r="16" spans="1:18" ht="19.5" customHeight="1" x14ac:dyDescent="0.2">
      <c r="A16" s="12"/>
      <c r="B16" s="14"/>
      <c r="C16" s="89"/>
      <c r="D16" s="280"/>
      <c r="E16" s="281"/>
      <c r="F16" s="281"/>
      <c r="G16" s="282"/>
      <c r="H16" s="84">
        <v>0</v>
      </c>
      <c r="I16" s="84">
        <v>0</v>
      </c>
      <c r="J16" s="37">
        <v>0</v>
      </c>
      <c r="K16" s="196">
        <f t="shared" si="0"/>
        <v>0</v>
      </c>
      <c r="L16" s="35">
        <v>1</v>
      </c>
      <c r="M16" s="188">
        <f t="shared" si="2"/>
        <v>0</v>
      </c>
      <c r="N16" s="18" t="e">
        <f t="shared" si="1"/>
        <v>#N/A</v>
      </c>
      <c r="O16" s="15"/>
      <c r="P16" s="15"/>
      <c r="Q16" s="16"/>
      <c r="R16" s="179"/>
    </row>
    <row r="17" spans="1:19" ht="19.5" customHeight="1" x14ac:dyDescent="0.2">
      <c r="A17" s="12"/>
      <c r="B17" s="14"/>
      <c r="C17" s="89"/>
      <c r="D17" s="280"/>
      <c r="E17" s="281"/>
      <c r="F17" s="281"/>
      <c r="G17" s="282"/>
      <c r="H17" s="84">
        <v>0</v>
      </c>
      <c r="I17" s="84">
        <v>0</v>
      </c>
      <c r="J17" s="37">
        <v>0</v>
      </c>
      <c r="K17" s="196">
        <f t="shared" si="0"/>
        <v>0</v>
      </c>
      <c r="L17" s="35">
        <v>1</v>
      </c>
      <c r="M17" s="188">
        <f t="shared" si="2"/>
        <v>0</v>
      </c>
      <c r="N17" s="18" t="e">
        <f t="shared" si="1"/>
        <v>#N/A</v>
      </c>
      <c r="O17" s="15"/>
      <c r="P17" s="15"/>
      <c r="Q17" s="16"/>
      <c r="R17" s="179"/>
    </row>
    <row r="18" spans="1:19" ht="19.5" customHeight="1" x14ac:dyDescent="0.2">
      <c r="A18" s="12"/>
      <c r="B18" s="14"/>
      <c r="C18" s="89"/>
      <c r="D18" s="280"/>
      <c r="E18" s="281"/>
      <c r="F18" s="281"/>
      <c r="G18" s="282"/>
      <c r="H18" s="84">
        <v>0</v>
      </c>
      <c r="I18" s="84">
        <v>0</v>
      </c>
      <c r="J18" s="37">
        <v>0</v>
      </c>
      <c r="K18" s="196">
        <f t="shared" si="0"/>
        <v>0</v>
      </c>
      <c r="L18" s="35">
        <v>1</v>
      </c>
      <c r="M18" s="188">
        <f t="shared" si="2"/>
        <v>0</v>
      </c>
      <c r="N18" s="18" t="e">
        <f t="shared" si="1"/>
        <v>#N/A</v>
      </c>
      <c r="O18" s="15"/>
      <c r="P18" s="15"/>
      <c r="Q18" s="16"/>
      <c r="R18" s="179"/>
    </row>
    <row r="19" spans="1:19" ht="19.5" customHeight="1" x14ac:dyDescent="0.2">
      <c r="A19" s="47"/>
      <c r="B19" s="48"/>
      <c r="C19" s="90"/>
      <c r="D19" s="277"/>
      <c r="E19" s="278"/>
      <c r="F19" s="278"/>
      <c r="G19" s="279"/>
      <c r="H19" s="85">
        <v>0</v>
      </c>
      <c r="I19" s="85">
        <v>0</v>
      </c>
      <c r="J19" s="49">
        <v>0</v>
      </c>
      <c r="K19" s="197">
        <f t="shared" si="0"/>
        <v>0</v>
      </c>
      <c r="L19" s="79">
        <v>1</v>
      </c>
      <c r="M19" s="189">
        <f t="shared" si="2"/>
        <v>0</v>
      </c>
      <c r="N19" s="22" t="e">
        <f t="shared" si="1"/>
        <v>#N/A</v>
      </c>
      <c r="O19" s="50"/>
      <c r="P19" s="50"/>
      <c r="Q19" s="51"/>
      <c r="R19" s="180"/>
    </row>
    <row r="20" spans="1:19" ht="14.1" customHeight="1" x14ac:dyDescent="0.2">
      <c r="A20" s="41"/>
      <c r="B20" s="52"/>
      <c r="C20" s="53"/>
      <c r="D20" s="259" t="s">
        <v>74</v>
      </c>
      <c r="E20" s="260"/>
      <c r="F20" s="260"/>
      <c r="G20" s="260"/>
      <c r="H20" s="260"/>
      <c r="I20" s="260"/>
      <c r="J20" s="260"/>
      <c r="K20" s="186">
        <f>SUM(K6:K19)</f>
        <v>0</v>
      </c>
      <c r="L20" s="21"/>
      <c r="M20" s="186">
        <f>SUM(M6:M19)</f>
        <v>0</v>
      </c>
      <c r="N20" s="54"/>
      <c r="O20" s="19"/>
      <c r="P20" s="42"/>
      <c r="Q20" s="42"/>
      <c r="R20" s="181"/>
      <c r="S20" s="182"/>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40" t="s">
        <v>1</v>
      </c>
      <c r="B22" s="124" t="s">
        <v>3</v>
      </c>
      <c r="C22" s="124" t="s">
        <v>2</v>
      </c>
      <c r="D22" s="291" t="s">
        <v>103</v>
      </c>
      <c r="E22" s="292"/>
      <c r="F22" s="292"/>
      <c r="G22" s="293"/>
      <c r="H22" s="40" t="s">
        <v>99</v>
      </c>
      <c r="I22" s="40" t="s">
        <v>101</v>
      </c>
      <c r="J22" s="40" t="s">
        <v>102</v>
      </c>
      <c r="K22" s="124" t="s">
        <v>97</v>
      </c>
      <c r="L22" s="124" t="s">
        <v>72</v>
      </c>
      <c r="M22" s="124" t="s">
        <v>90</v>
      </c>
      <c r="N22" s="124" t="s">
        <v>5</v>
      </c>
      <c r="O22" s="124" t="s">
        <v>6</v>
      </c>
      <c r="P22" s="124" t="s">
        <v>7</v>
      </c>
      <c r="Q22" s="124" t="s">
        <v>8</v>
      </c>
    </row>
    <row r="23" spans="1:19" ht="18.75" customHeight="1" x14ac:dyDescent="0.2">
      <c r="A23" s="44"/>
      <c r="B23" s="58" t="s">
        <v>79</v>
      </c>
      <c r="C23" s="91"/>
      <c r="D23" s="274"/>
      <c r="E23" s="275"/>
      <c r="F23" s="275"/>
      <c r="G23" s="276"/>
      <c r="H23" s="84">
        <v>0</v>
      </c>
      <c r="I23" s="84">
        <v>0</v>
      </c>
      <c r="J23" s="37">
        <v>0</v>
      </c>
      <c r="K23" s="195">
        <f>SUM(H23:J23)</f>
        <v>0</v>
      </c>
      <c r="L23" s="77">
        <v>1</v>
      </c>
      <c r="M23" s="187">
        <f>+K23*L23</f>
        <v>0</v>
      </c>
      <c r="N23" s="78" t="e">
        <f>VLOOKUP(B23,$D$46:$E$47,2,FALSE)</f>
        <v>#N/A</v>
      </c>
      <c r="O23" s="45"/>
      <c r="P23" s="45"/>
      <c r="Q23" s="46"/>
    </row>
    <row r="24" spans="1:19" ht="18.75" customHeight="1" x14ac:dyDescent="0.2">
      <c r="A24" s="11"/>
      <c r="B24" s="10" t="s">
        <v>79</v>
      </c>
      <c r="C24" s="92"/>
      <c r="D24" s="297"/>
      <c r="E24" s="298"/>
      <c r="F24" s="298"/>
      <c r="G24" s="299"/>
      <c r="H24" s="84">
        <v>0</v>
      </c>
      <c r="I24" s="84">
        <v>0</v>
      </c>
      <c r="J24" s="37">
        <v>0</v>
      </c>
      <c r="K24" s="196">
        <f>SUM(H24:J24)</f>
        <v>0</v>
      </c>
      <c r="L24" s="35">
        <v>1</v>
      </c>
      <c r="M24" s="188">
        <f t="shared" ref="M24:M26" si="3">+K24*L24</f>
        <v>0</v>
      </c>
      <c r="N24" s="18" t="e">
        <f>VLOOKUP(B24,$D$46:$E$47,2,FALSE)</f>
        <v>#N/A</v>
      </c>
      <c r="O24" s="15"/>
      <c r="P24" s="15"/>
      <c r="Q24" s="16"/>
    </row>
    <row r="25" spans="1:19" ht="18.75" customHeight="1" x14ac:dyDescent="0.2">
      <c r="A25" s="11"/>
      <c r="B25" s="10" t="s">
        <v>79</v>
      </c>
      <c r="C25" s="92"/>
      <c r="D25" s="297"/>
      <c r="E25" s="298"/>
      <c r="F25" s="298"/>
      <c r="G25" s="299"/>
      <c r="H25" s="84">
        <v>0</v>
      </c>
      <c r="I25" s="84">
        <v>0</v>
      </c>
      <c r="J25" s="37">
        <v>0</v>
      </c>
      <c r="K25" s="196">
        <f>SUM(H25:J25)</f>
        <v>0</v>
      </c>
      <c r="L25" s="35">
        <v>1</v>
      </c>
      <c r="M25" s="188">
        <f t="shared" si="3"/>
        <v>0</v>
      </c>
      <c r="N25" s="18" t="e">
        <f>VLOOKUP(B25,$D$46:$E$47,2,FALSE)</f>
        <v>#N/A</v>
      </c>
      <c r="O25" s="15"/>
      <c r="P25" s="15"/>
      <c r="Q25" s="16"/>
    </row>
    <row r="26" spans="1:19" ht="18.75" customHeight="1" x14ac:dyDescent="0.2">
      <c r="A26" s="59"/>
      <c r="B26" s="60" t="s">
        <v>79</v>
      </c>
      <c r="C26" s="93"/>
      <c r="D26" s="294"/>
      <c r="E26" s="295"/>
      <c r="F26" s="295"/>
      <c r="G26" s="296"/>
      <c r="H26" s="85">
        <v>0</v>
      </c>
      <c r="I26" s="85">
        <v>0</v>
      </c>
      <c r="J26" s="49">
        <v>0</v>
      </c>
      <c r="K26" s="197">
        <f>SUM(H26:J26)</f>
        <v>0</v>
      </c>
      <c r="L26" s="79">
        <v>1</v>
      </c>
      <c r="M26" s="189">
        <f t="shared" si="3"/>
        <v>0</v>
      </c>
      <c r="N26" s="22" t="e">
        <f>VLOOKUP(B26,$D$46:$E$47,2,FALSE)</f>
        <v>#N/A</v>
      </c>
      <c r="O26" s="50"/>
      <c r="P26" s="50"/>
      <c r="Q26" s="51"/>
    </row>
    <row r="27" spans="1:19" ht="14.1" customHeight="1" x14ac:dyDescent="0.2">
      <c r="A27" s="63"/>
      <c r="B27" s="64"/>
      <c r="C27" s="64"/>
      <c r="D27" s="259" t="s">
        <v>74</v>
      </c>
      <c r="E27" s="260"/>
      <c r="F27" s="260"/>
      <c r="G27" s="260"/>
      <c r="H27" s="260"/>
      <c r="I27" s="260"/>
      <c r="J27" s="260"/>
      <c r="K27" s="198">
        <f>SUM(K23:K26)</f>
        <v>0</v>
      </c>
      <c r="L27" s="65"/>
      <c r="M27" s="199">
        <f>SUM(M23:M26)</f>
        <v>0</v>
      </c>
      <c r="O27" s="19"/>
      <c r="P27" s="42"/>
      <c r="Q27" s="42"/>
      <c r="R27" s="181"/>
      <c r="S27" s="182"/>
    </row>
    <row r="28" spans="1:19" ht="21" customHeight="1" x14ac:dyDescent="0.2">
      <c r="A28" s="234" t="s">
        <v>114</v>
      </c>
      <c r="B28" s="235"/>
      <c r="C28" s="235"/>
      <c r="D28" s="235"/>
      <c r="E28" s="235"/>
      <c r="F28" s="235"/>
      <c r="G28" s="235"/>
      <c r="H28" s="235"/>
      <c r="I28" s="235"/>
      <c r="J28" s="235"/>
      <c r="K28" s="235"/>
      <c r="L28" s="235"/>
      <c r="M28" s="235"/>
      <c r="N28" s="235"/>
      <c r="O28" s="236"/>
    </row>
    <row r="29" spans="1:19" ht="21" customHeight="1" x14ac:dyDescent="0.25">
      <c r="A29" s="220" t="s">
        <v>92</v>
      </c>
      <c r="B29" s="221"/>
      <c r="C29" s="221"/>
      <c r="D29" s="221"/>
      <c r="E29" s="221"/>
      <c r="F29" s="221"/>
      <c r="G29" s="221"/>
      <c r="H29" s="221"/>
      <c r="I29" s="221"/>
      <c r="J29" s="221"/>
      <c r="K29" s="221"/>
      <c r="L29" s="221"/>
      <c r="M29" s="221"/>
      <c r="N29" s="221"/>
      <c r="O29" s="222"/>
    </row>
    <row r="30" spans="1:19" ht="38.25" customHeight="1" x14ac:dyDescent="0.2">
      <c r="A30" s="40" t="s">
        <v>1</v>
      </c>
      <c r="B30" s="124" t="s">
        <v>3</v>
      </c>
      <c r="C30" s="124" t="s">
        <v>110</v>
      </c>
      <c r="D30" s="104" t="s">
        <v>9</v>
      </c>
      <c r="E30" s="104" t="s">
        <v>10</v>
      </c>
      <c r="F30" s="104" t="s">
        <v>11</v>
      </c>
      <c r="G30" s="104" t="s">
        <v>12</v>
      </c>
      <c r="H30" s="96" t="s">
        <v>117</v>
      </c>
      <c r="I30" s="96" t="s">
        <v>115</v>
      </c>
      <c r="J30" s="61" t="s">
        <v>72</v>
      </c>
      <c r="K30" s="96" t="s">
        <v>91</v>
      </c>
      <c r="L30" s="124" t="s">
        <v>5</v>
      </c>
      <c r="M30" s="124" t="s">
        <v>6</v>
      </c>
      <c r="N30" s="124" t="s">
        <v>7</v>
      </c>
      <c r="O30" s="124" t="s">
        <v>8</v>
      </c>
    </row>
    <row r="31" spans="1:19" ht="19.5" customHeight="1" x14ac:dyDescent="0.2">
      <c r="A31" s="44"/>
      <c r="B31" s="101" t="s">
        <v>13</v>
      </c>
      <c r="C31" s="141"/>
      <c r="D31" s="108"/>
      <c r="E31" s="109">
        <f>IF(OR(ISNUMBER(SEARCH("Lunch",#REF!))),'Rates 2022-04-01_2'!$B$2,0)</f>
        <v>0</v>
      </c>
      <c r="F31" s="109">
        <f>IF(OR(ISNUMBER(SEARCH("Dinner",#REF!))),'Rates 2022-04-01_2'!$C$2,0)</f>
        <v>0</v>
      </c>
      <c r="G31" s="151">
        <f>IF(OR(ISNUMBER(SEARCH("Incidentals",#REF!))),'Rates 2022-04-01_2'!$D$2,0)</f>
        <v>0</v>
      </c>
      <c r="H31" s="191">
        <f>IF(C31="DOMESTIC",SUM(D31:G31)/1.05,IF(C31="INTERNATIONAL",SUM(D31:G31),0))</f>
        <v>0</v>
      </c>
      <c r="I31" s="170">
        <f>IF(C31="DOMESTIC",H31*0.05,0)</f>
        <v>0</v>
      </c>
      <c r="J31" s="77">
        <v>1</v>
      </c>
      <c r="K31" s="170">
        <f>(H31+I31)*J31</f>
        <v>0</v>
      </c>
      <c r="L31" s="156">
        <v>61400</v>
      </c>
      <c r="M31" s="155"/>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52">
        <f>IF(OR(ISNUMBER(SEARCH("Incidentals",#REF!))),'Rates 2022-04-01_2'!$D$2,0)</f>
        <v>0</v>
      </c>
      <c r="H32" s="192">
        <f t="shared" ref="H32:H36" si="4">IF(C32="DOMESTIC",SUM(D32:G32)/1.05,IF(C32="INTERNATIONAL",SUM(D32:G32),0))</f>
        <v>0</v>
      </c>
      <c r="I32" s="166">
        <f t="shared" ref="I32:I36" si="5">IF(C32="DOMESTIC",H32*0.05,0)</f>
        <v>0</v>
      </c>
      <c r="J32" s="97">
        <v>1</v>
      </c>
      <c r="K32" s="166">
        <f t="shared" ref="K32:K36" si="6">(H32+I32)*J32</f>
        <v>0</v>
      </c>
      <c r="L32" s="157">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52">
        <f>IF(OR(ISNUMBER(SEARCH("Incidentals",#REF!))),'Rates 2022-04-01_2'!$D$2,0)</f>
        <v>0</v>
      </c>
      <c r="H33" s="192">
        <f t="shared" si="4"/>
        <v>0</v>
      </c>
      <c r="I33" s="166">
        <f t="shared" si="5"/>
        <v>0</v>
      </c>
      <c r="J33" s="97">
        <v>1</v>
      </c>
      <c r="K33" s="166">
        <f t="shared" si="6"/>
        <v>0</v>
      </c>
      <c r="L33" s="157">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52">
        <f>IF(OR(ISNUMBER(SEARCH("Incidentals",#REF!))),'Rates 2022-04-01_2'!$D$2,0)</f>
        <v>0</v>
      </c>
      <c r="H34" s="192">
        <f t="shared" si="4"/>
        <v>0</v>
      </c>
      <c r="I34" s="166">
        <f t="shared" si="5"/>
        <v>0</v>
      </c>
      <c r="J34" s="97">
        <v>1</v>
      </c>
      <c r="K34" s="166">
        <f t="shared" si="6"/>
        <v>0</v>
      </c>
      <c r="L34" s="157">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52">
        <f>IF(OR(ISNUMBER(SEARCH("Incidentals",#REF!))),'Rates 2022-04-01_2'!$D$2,0)</f>
        <v>0</v>
      </c>
      <c r="H35" s="192">
        <f t="shared" si="4"/>
        <v>0</v>
      </c>
      <c r="I35" s="166">
        <f t="shared" si="5"/>
        <v>0</v>
      </c>
      <c r="J35" s="97">
        <v>1</v>
      </c>
      <c r="K35" s="166">
        <f t="shared" si="6"/>
        <v>0</v>
      </c>
      <c r="L35" s="158">
        <v>61400</v>
      </c>
      <c r="M35" s="94"/>
      <c r="N35" s="15"/>
      <c r="O35" s="16"/>
      <c r="R35" s="181"/>
      <c r="S35" s="182"/>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3">
        <f>IF(OR(ISNUMBER(SEARCH("Incidentals",#REF!))),'Rates 2022-04-01_2'!$D$2,0)</f>
        <v>0</v>
      </c>
      <c r="H36" s="193">
        <f t="shared" si="4"/>
        <v>0</v>
      </c>
      <c r="I36" s="171">
        <f t="shared" si="5"/>
        <v>0</v>
      </c>
      <c r="J36" s="98">
        <v>1</v>
      </c>
      <c r="K36" s="171">
        <f t="shared" si="6"/>
        <v>0</v>
      </c>
      <c r="L36" s="159">
        <v>61400</v>
      </c>
      <c r="M36" s="95"/>
      <c r="N36" s="50"/>
      <c r="O36" s="51"/>
      <c r="R36" s="72"/>
    </row>
    <row r="37" spans="1:19" ht="19.5" customHeight="1" x14ac:dyDescent="0.2">
      <c r="A37" s="143"/>
      <c r="B37" s="129"/>
      <c r="C37" s="133"/>
      <c r="D37" s="133"/>
      <c r="E37" s="133"/>
      <c r="F37" s="133"/>
      <c r="G37" s="190" t="s">
        <v>109</v>
      </c>
      <c r="H37" s="200">
        <f>SUM(H31:H36)</f>
        <v>0</v>
      </c>
      <c r="I37" s="201">
        <f>SUM(I31:I36)</f>
        <v>0</v>
      </c>
      <c r="J37" s="137"/>
      <c r="K37" s="166">
        <f>SUM(K31:K36)</f>
        <v>0</v>
      </c>
      <c r="L37" s="20"/>
      <c r="M37" s="138"/>
      <c r="N37" s="20"/>
      <c r="O37" s="19"/>
    </row>
    <row r="38" spans="1:19" ht="19.5" customHeight="1" x14ac:dyDescent="0.25">
      <c r="A38" s="144" t="s">
        <v>120</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118</v>
      </c>
      <c r="D39" s="133"/>
      <c r="E39" s="319" t="s">
        <v>119</v>
      </c>
      <c r="F39" s="319"/>
      <c r="G39" s="320"/>
      <c r="H39" s="130" t="s">
        <v>70</v>
      </c>
      <c r="I39" s="131" t="s">
        <v>116</v>
      </c>
      <c r="J39" s="150" t="s">
        <v>115</v>
      </c>
      <c r="K39" s="145" t="s">
        <v>91</v>
      </c>
      <c r="L39" s="19" t="s">
        <v>5</v>
      </c>
      <c r="M39" s="42" t="s">
        <v>6</v>
      </c>
      <c r="N39" s="42" t="s">
        <v>7</v>
      </c>
      <c r="O39" s="43" t="s">
        <v>8</v>
      </c>
      <c r="P39" s="71"/>
      <c r="Q39" s="71"/>
    </row>
    <row r="40" spans="1:19" ht="19.5" customHeight="1" x14ac:dyDescent="0.2">
      <c r="A40" s="80"/>
      <c r="B40" s="81" t="s">
        <v>104</v>
      </c>
      <c r="C40" s="139" t="s">
        <v>100</v>
      </c>
      <c r="D40" s="81" t="s">
        <v>105</v>
      </c>
      <c r="E40" s="262" t="s">
        <v>100</v>
      </c>
      <c r="F40" s="263"/>
      <c r="G40" s="264"/>
      <c r="H40" s="147"/>
      <c r="I40" s="172">
        <f>(H40*0.61)/1.05</f>
        <v>0</v>
      </c>
      <c r="J40" s="202">
        <f>I40*0.05</f>
        <v>0</v>
      </c>
      <c r="K40" s="170">
        <f>J40+I40</f>
        <v>0</v>
      </c>
      <c r="L40" s="78">
        <v>61400</v>
      </c>
      <c r="M40" s="45"/>
      <c r="N40" s="45"/>
      <c r="O40" s="46"/>
    </row>
    <row r="41" spans="1:19" ht="19.5" customHeight="1" x14ac:dyDescent="0.2">
      <c r="A41" s="13"/>
      <c r="B41" s="30" t="s">
        <v>104</v>
      </c>
      <c r="C41" s="87" t="s">
        <v>100</v>
      </c>
      <c r="D41" s="30" t="s">
        <v>105</v>
      </c>
      <c r="E41" s="265" t="s">
        <v>100</v>
      </c>
      <c r="F41" s="266"/>
      <c r="G41" s="267"/>
      <c r="H41" s="148"/>
      <c r="I41" s="173">
        <f t="shared" ref="I41:I42" si="7">(H41*0.61)/1.05</f>
        <v>0</v>
      </c>
      <c r="J41" s="203">
        <f t="shared" ref="J41:J42" si="8">I41*0.05</f>
        <v>0</v>
      </c>
      <c r="K41" s="166">
        <f t="shared" ref="K41:K42" si="9">J41+I41</f>
        <v>0</v>
      </c>
      <c r="L41" s="18">
        <v>61400</v>
      </c>
      <c r="M41" s="15"/>
      <c r="N41" s="15"/>
      <c r="O41" s="16"/>
      <c r="R41" s="72"/>
    </row>
    <row r="42" spans="1:19" ht="19.5" customHeight="1" x14ac:dyDescent="0.2">
      <c r="A42" s="62"/>
      <c r="B42" s="86" t="s">
        <v>104</v>
      </c>
      <c r="C42" s="88" t="s">
        <v>100</v>
      </c>
      <c r="D42" s="86" t="s">
        <v>105</v>
      </c>
      <c r="E42" s="268" t="s">
        <v>100</v>
      </c>
      <c r="F42" s="269"/>
      <c r="G42" s="270"/>
      <c r="H42" s="149"/>
      <c r="I42" s="174">
        <f t="shared" si="7"/>
        <v>0</v>
      </c>
      <c r="J42" s="204">
        <f t="shared" si="8"/>
        <v>0</v>
      </c>
      <c r="K42" s="166">
        <f t="shared" si="9"/>
        <v>0</v>
      </c>
      <c r="L42" s="160">
        <v>61400</v>
      </c>
      <c r="M42" s="161"/>
      <c r="N42" s="161"/>
      <c r="O42" s="51"/>
    </row>
    <row r="43" spans="1:19" ht="19.5" customHeight="1" x14ac:dyDescent="0.2">
      <c r="A43" s="140"/>
      <c r="B43" s="134"/>
      <c r="C43" s="135"/>
      <c r="D43" s="134"/>
      <c r="E43" s="136"/>
      <c r="F43" s="136"/>
      <c r="G43" s="146" t="s">
        <v>109</v>
      </c>
      <c r="H43" s="175">
        <f t="shared" ref="H43:J43" si="10">SUM(H40:H42)</f>
        <v>0</v>
      </c>
      <c r="I43" s="176">
        <f t="shared" si="10"/>
        <v>0</v>
      </c>
      <c r="J43" s="177">
        <f t="shared" si="10"/>
        <v>0</v>
      </c>
      <c r="K43" s="178">
        <f>SUM(K40:K42)</f>
        <v>0</v>
      </c>
      <c r="L43" s="154"/>
      <c r="M43" s="162"/>
      <c r="N43" s="154"/>
      <c r="O43" s="71"/>
    </row>
    <row r="44" spans="1:19" ht="19.5" customHeight="1" x14ac:dyDescent="0.2">
      <c r="A44" s="67"/>
      <c r="B44" s="68"/>
      <c r="C44" s="68"/>
      <c r="D44" s="123"/>
      <c r="E44" s="123"/>
      <c r="F44" s="123"/>
      <c r="G44" s="123"/>
      <c r="H44" s="123"/>
      <c r="I44" s="318" t="s">
        <v>82</v>
      </c>
      <c r="J44" s="318"/>
      <c r="K44" s="194">
        <f>K43+K37+M27+M20</f>
        <v>0</v>
      </c>
      <c r="L44" s="71"/>
      <c r="M44" s="71"/>
      <c r="N44" s="71"/>
      <c r="O44" s="72"/>
    </row>
    <row r="45" spans="1:19" s="7" customFormat="1" hidden="1" x14ac:dyDescent="0.2">
      <c r="A45" s="3" t="s">
        <v>23</v>
      </c>
      <c r="B45" s="184" t="s">
        <v>47</v>
      </c>
      <c r="C45" s="3" t="s">
        <v>24</v>
      </c>
      <c r="D45" s="4" t="s">
        <v>67</v>
      </c>
      <c r="E45" s="4" t="s">
        <v>68</v>
      </c>
      <c r="F45" s="4"/>
      <c r="G45" s="5" t="s">
        <v>45</v>
      </c>
      <c r="H45" s="5"/>
      <c r="I45" s="5"/>
    </row>
    <row r="46" spans="1:19" s="7" customFormat="1" hidden="1" x14ac:dyDescent="0.2">
      <c r="A46" s="6" t="s">
        <v>25</v>
      </c>
      <c r="B46" s="185">
        <v>61400</v>
      </c>
      <c r="C46" s="8" t="s">
        <v>26</v>
      </c>
      <c r="D46" s="7" t="s">
        <v>71</v>
      </c>
      <c r="E46" s="7">
        <v>61400</v>
      </c>
      <c r="G46" s="7" t="s">
        <v>46</v>
      </c>
    </row>
    <row r="47" spans="1:19" s="7" customFormat="1" hidden="1" x14ac:dyDescent="0.2">
      <c r="A47" s="9" t="s">
        <v>55</v>
      </c>
      <c r="B47" s="185">
        <v>61510</v>
      </c>
      <c r="C47" s="8" t="s">
        <v>27</v>
      </c>
      <c r="D47" s="7" t="s">
        <v>69</v>
      </c>
      <c r="E47" s="7">
        <v>61535</v>
      </c>
      <c r="G47" s="7" t="s">
        <v>44</v>
      </c>
    </row>
    <row r="48" spans="1:19" s="7" customFormat="1" hidden="1" x14ac:dyDescent="0.2">
      <c r="A48" s="6" t="s">
        <v>22</v>
      </c>
      <c r="B48" s="185">
        <v>61400</v>
      </c>
      <c r="C48" s="8" t="s">
        <v>29</v>
      </c>
      <c r="G48" s="7" t="s">
        <v>78</v>
      </c>
    </row>
    <row r="49" spans="1:3" s="7" customFormat="1" hidden="1" x14ac:dyDescent="0.2">
      <c r="A49" s="6" t="s">
        <v>28</v>
      </c>
      <c r="B49" s="185">
        <v>61400</v>
      </c>
      <c r="C49" s="8" t="s">
        <v>30</v>
      </c>
    </row>
    <row r="50" spans="1:3" s="7" customFormat="1" hidden="1" x14ac:dyDescent="0.2">
      <c r="A50" s="9" t="s">
        <v>53</v>
      </c>
      <c r="B50" s="185">
        <v>62115</v>
      </c>
      <c r="C50" s="8" t="s">
        <v>32</v>
      </c>
    </row>
    <row r="51" spans="1:3" s="7" customFormat="1" hidden="1" x14ac:dyDescent="0.2">
      <c r="A51" s="9" t="s">
        <v>111</v>
      </c>
      <c r="B51" s="185">
        <v>61305</v>
      </c>
      <c r="C51" s="8" t="s">
        <v>33</v>
      </c>
    </row>
    <row r="52" spans="1:3" s="7" customFormat="1" hidden="1" x14ac:dyDescent="0.2">
      <c r="A52" s="9" t="s">
        <v>49</v>
      </c>
      <c r="B52" s="185">
        <v>61750</v>
      </c>
      <c r="C52" s="8" t="s">
        <v>34</v>
      </c>
    </row>
    <row r="53" spans="1:3" s="7" customFormat="1" hidden="1" x14ac:dyDescent="0.2">
      <c r="A53" s="6" t="s">
        <v>31</v>
      </c>
      <c r="B53" s="185">
        <v>61400</v>
      </c>
      <c r="C53" s="8" t="s">
        <v>36</v>
      </c>
    </row>
    <row r="54" spans="1:3" s="7" customFormat="1" hidden="1" x14ac:dyDescent="0.2">
      <c r="A54" s="9" t="s">
        <v>50</v>
      </c>
      <c r="B54" s="185">
        <v>62515</v>
      </c>
      <c r="C54" s="8" t="s">
        <v>37</v>
      </c>
    </row>
    <row r="55" spans="1:3" s="7" customFormat="1" hidden="1" x14ac:dyDescent="0.2">
      <c r="A55" s="9" t="s">
        <v>54</v>
      </c>
      <c r="B55" s="185">
        <v>62210</v>
      </c>
      <c r="C55" s="8" t="s">
        <v>39</v>
      </c>
    </row>
    <row r="56" spans="1:3" s="7" customFormat="1" hidden="1" x14ac:dyDescent="0.2">
      <c r="A56" s="9" t="s">
        <v>60</v>
      </c>
      <c r="B56" s="185">
        <v>61535</v>
      </c>
      <c r="C56" s="8" t="s">
        <v>41</v>
      </c>
    </row>
    <row r="57" spans="1:3" s="7" customFormat="1" hidden="1" x14ac:dyDescent="0.2">
      <c r="A57" s="9" t="s">
        <v>57</v>
      </c>
      <c r="B57" s="185">
        <v>61625</v>
      </c>
      <c r="C57" s="8" t="s">
        <v>85</v>
      </c>
    </row>
    <row r="58" spans="1:3" s="7" customFormat="1" hidden="1" x14ac:dyDescent="0.2">
      <c r="A58" s="9"/>
      <c r="B58" s="185"/>
      <c r="C58" s="8" t="s">
        <v>86</v>
      </c>
    </row>
    <row r="59" spans="1:3" s="7" customFormat="1" hidden="1" x14ac:dyDescent="0.2">
      <c r="A59" s="9"/>
      <c r="B59" s="185"/>
      <c r="C59" s="8" t="s">
        <v>87</v>
      </c>
    </row>
    <row r="60" spans="1:3" s="7" customFormat="1" hidden="1" x14ac:dyDescent="0.2">
      <c r="A60" s="9"/>
      <c r="B60" s="185"/>
      <c r="C60" s="8" t="s">
        <v>88</v>
      </c>
    </row>
    <row r="61" spans="1:3" s="7" customFormat="1" hidden="1" x14ac:dyDescent="0.2">
      <c r="A61" s="9" t="s">
        <v>35</v>
      </c>
      <c r="B61" s="185">
        <v>62125</v>
      </c>
    </row>
    <row r="62" spans="1:3" s="7" customFormat="1" hidden="1" x14ac:dyDescent="0.2">
      <c r="A62" s="6" t="s">
        <v>66</v>
      </c>
      <c r="B62" s="185" t="s">
        <v>64</v>
      </c>
      <c r="C62" s="5" t="s">
        <v>110</v>
      </c>
    </row>
    <row r="63" spans="1:3" s="7" customFormat="1" hidden="1" x14ac:dyDescent="0.2">
      <c r="A63" s="9" t="s">
        <v>61</v>
      </c>
      <c r="B63" s="185">
        <v>61525</v>
      </c>
      <c r="C63" s="7" t="s">
        <v>112</v>
      </c>
    </row>
    <row r="64" spans="1:3" s="7" customFormat="1" hidden="1" x14ac:dyDescent="0.2">
      <c r="A64" s="6" t="s">
        <v>38</v>
      </c>
      <c r="B64" s="185">
        <v>62110</v>
      </c>
      <c r="C64" s="7" t="s">
        <v>113</v>
      </c>
    </row>
    <row r="65" spans="1:2" s="7" customFormat="1" hidden="1" x14ac:dyDescent="0.2">
      <c r="A65" s="9" t="s">
        <v>65</v>
      </c>
      <c r="B65" s="185">
        <v>61570</v>
      </c>
    </row>
    <row r="66" spans="1:2" s="7" customFormat="1" hidden="1" x14ac:dyDescent="0.2">
      <c r="A66" s="9" t="s">
        <v>51</v>
      </c>
      <c r="B66" s="185">
        <v>61725</v>
      </c>
    </row>
    <row r="67" spans="1:2" s="7" customFormat="1" hidden="1" x14ac:dyDescent="0.2">
      <c r="A67" s="9" t="s">
        <v>52</v>
      </c>
      <c r="B67" s="185">
        <v>62510</v>
      </c>
    </row>
    <row r="68" spans="1:2" s="7" customFormat="1" hidden="1" x14ac:dyDescent="0.2">
      <c r="A68" s="9" t="s">
        <v>58</v>
      </c>
      <c r="B68" s="185">
        <v>61650</v>
      </c>
    </row>
    <row r="69" spans="1:2" s="7" customFormat="1" hidden="1" x14ac:dyDescent="0.2">
      <c r="A69" s="9" t="s">
        <v>48</v>
      </c>
      <c r="B69" s="185">
        <v>61750</v>
      </c>
    </row>
    <row r="70" spans="1:2" s="7" customFormat="1" hidden="1" x14ac:dyDescent="0.2">
      <c r="A70" s="9" t="s">
        <v>62</v>
      </c>
      <c r="B70" s="185">
        <v>61740</v>
      </c>
    </row>
    <row r="71" spans="1:2" s="7" customFormat="1" hidden="1" x14ac:dyDescent="0.2">
      <c r="A71" s="9" t="s">
        <v>56</v>
      </c>
      <c r="B71" s="185">
        <v>62535</v>
      </c>
    </row>
    <row r="72" spans="1:2" s="7" customFormat="1" hidden="1" x14ac:dyDescent="0.2">
      <c r="A72" s="6" t="s">
        <v>40</v>
      </c>
      <c r="B72" s="185">
        <v>61400</v>
      </c>
    </row>
    <row r="73" spans="1:2" s="7" customFormat="1" hidden="1" x14ac:dyDescent="0.2">
      <c r="A73" s="9" t="s">
        <v>63</v>
      </c>
      <c r="B73" s="185">
        <v>61400</v>
      </c>
    </row>
    <row r="74" spans="1:2" s="7" customFormat="1" hidden="1" x14ac:dyDescent="0.2">
      <c r="A74" s="9" t="s">
        <v>59</v>
      </c>
      <c r="B74" s="185">
        <v>61400</v>
      </c>
    </row>
    <row r="75" spans="1:2" s="7" customFormat="1" hidden="1" x14ac:dyDescent="0.2">
      <c r="A75" s="6" t="s">
        <v>42</v>
      </c>
      <c r="B75" s="185">
        <v>61400</v>
      </c>
    </row>
    <row r="76" spans="1:2" x14ac:dyDescent="0.2">
      <c r="B76" s="183"/>
    </row>
  </sheetData>
  <sheetProtection sheet="1" selectLockedCells="1"/>
  <mergeCells count="37">
    <mergeCell ref="D27:J27"/>
    <mergeCell ref="E41:G41"/>
    <mergeCell ref="E42:G42"/>
    <mergeCell ref="I44:J44"/>
    <mergeCell ref="A28:O28"/>
    <mergeCell ref="A29:O29"/>
    <mergeCell ref="E39:G39"/>
    <mergeCell ref="E40:G40"/>
    <mergeCell ref="D8:G8"/>
    <mergeCell ref="D9:G9"/>
    <mergeCell ref="D10:G10"/>
    <mergeCell ref="D11:G11"/>
    <mergeCell ref="D12:G12"/>
    <mergeCell ref="A3:R3"/>
    <mergeCell ref="A4:R4"/>
    <mergeCell ref="D5:G5"/>
    <mergeCell ref="D6:G6"/>
    <mergeCell ref="D7:G7"/>
    <mergeCell ref="B1:D1"/>
    <mergeCell ref="J1:P1"/>
    <mergeCell ref="B2:D2"/>
    <mergeCell ref="F2:H2"/>
    <mergeCell ref="I2:J2"/>
    <mergeCell ref="K2:P2"/>
    <mergeCell ref="D13:G13"/>
    <mergeCell ref="D14:G14"/>
    <mergeCell ref="D15:G15"/>
    <mergeCell ref="D16:G16"/>
    <mergeCell ref="D17:G17"/>
    <mergeCell ref="D24:G24"/>
    <mergeCell ref="D25:G25"/>
    <mergeCell ref="D26:G26"/>
    <mergeCell ref="D18:G18"/>
    <mergeCell ref="D19:G19"/>
    <mergeCell ref="D20:J20"/>
    <mergeCell ref="D22:G22"/>
    <mergeCell ref="D23:G23"/>
  </mergeCells>
  <dataValidations count="6">
    <dataValidation type="custom" allowBlank="1" showInputMessage="1" showErrorMessage="1" sqref="A3:R3 A29" xr:uid="{9AE50E87-FD68-4A04-8331-49BFC570322B}">
      <formula1>"&lt;0&gt;0"</formula1>
    </dataValidation>
    <dataValidation showInputMessage="1" showErrorMessage="1" sqref="O20 N6:N19" xr:uid="{E59CCACE-04EC-472C-A2EF-9AB62290F4DE}"/>
    <dataValidation type="list" allowBlank="1" showInputMessage="1" showErrorMessage="1" sqref="C31:C36" xr:uid="{BEBB764A-015B-4B63-8184-AAE898429657}">
      <formula1>$C$63:$C$64</formula1>
    </dataValidation>
    <dataValidation type="list" allowBlank="1" showInputMessage="1" showErrorMessage="1" sqref="B6:B20" xr:uid="{E366F713-C250-4FDB-80A4-5BA77ACC1ED7}">
      <formula1>$A$46:$A$75</formula1>
    </dataValidation>
    <dataValidation type="list" allowBlank="1" showInputMessage="1" showErrorMessage="1" sqref="C37:C38" xr:uid="{B29DDC52-3D0D-498C-B56E-1F216B565F10}">
      <formula1>PerDiemTypes</formula1>
    </dataValidation>
    <dataValidation type="list" allowBlank="1" showInputMessage="1" showErrorMessage="1" sqref="B27" xr:uid="{D79D298A-3AF7-4835-89E1-A3ED6E8127DA}">
      <formula1>$D$46:$D$47</formula1>
    </dataValidation>
  </dataValidations>
  <hyperlinks>
    <hyperlink ref="A3:R3" r:id="rId1" display="Currency Converter - use this link to access Bank of Canada daily exchange rates" xr:uid="{CFC89C81-5590-44A9-A348-2456454237AF}"/>
  </hyperlinks>
  <pageMargins left="0.25" right="0.25" top="0.75" bottom="0.75" header="0.3" footer="0.3"/>
  <pageSetup scale="49" orientation="landscape" horizontalDpi="1200" verticalDpi="1200" r:id="rId2"/>
  <headerFooter>
    <oddHeader>&amp;CROYAL ROADS UNIVERSITY BUSINESS AND TRAVEL EXPENSE REIMBURSEMENT - FOREIGN TRAVEL
CANADIAN AND FOREIGN CURRENCY</oddHead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0F38-172A-4868-9B7E-EB97DEA9E96D}">
  <sheetPr>
    <tabColor rgb="FFFF0000"/>
  </sheetPr>
  <dimension ref="A1:D4"/>
  <sheetViews>
    <sheetView workbookViewId="0">
      <selection activeCell="M19" sqref="M19"/>
    </sheetView>
  </sheetViews>
  <sheetFormatPr defaultRowHeight="15" x14ac:dyDescent="0.25"/>
  <cols>
    <col min="1" max="1" width="9.28515625" bestFit="1" customWidth="1"/>
    <col min="2" max="3" width="7" bestFit="1" customWidth="1"/>
    <col min="4" max="4" width="10.7109375" bestFit="1" customWidth="1"/>
  </cols>
  <sheetData>
    <row r="1" spans="1:4" x14ac:dyDescent="0.25">
      <c r="A1" t="s">
        <v>26</v>
      </c>
      <c r="B1" t="s">
        <v>36</v>
      </c>
      <c r="C1" t="s">
        <v>41</v>
      </c>
      <c r="D1" t="s">
        <v>88</v>
      </c>
    </row>
    <row r="2" spans="1:4" x14ac:dyDescent="0.25">
      <c r="A2" s="99">
        <v>22</v>
      </c>
      <c r="B2" s="99">
        <v>22</v>
      </c>
      <c r="C2" s="99">
        <v>28.5</v>
      </c>
      <c r="D2" s="99">
        <v>14</v>
      </c>
    </row>
    <row r="4" spans="1:4" x14ac:dyDescent="0.25">
      <c r="A4" s="100" t="s">
        <v>107</v>
      </c>
    </row>
  </sheetData>
  <hyperlinks>
    <hyperlink ref="A4" r:id="rId1" xr:uid="{B504994A-47F6-4AA8-B3FE-FD9D355449E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7728-B34B-4B73-924B-E49CF57B8438}">
  <dimension ref="B2:C8"/>
  <sheetViews>
    <sheetView workbookViewId="0">
      <selection activeCell="K18" sqref="K18"/>
    </sheetView>
  </sheetViews>
  <sheetFormatPr defaultRowHeight="15" x14ac:dyDescent="0.25"/>
  <cols>
    <col min="2" max="2" width="9.85546875" bestFit="1" customWidth="1"/>
    <col min="3" max="3" width="7" style="99" bestFit="1" customWidth="1"/>
  </cols>
  <sheetData>
    <row r="2" spans="2:3" x14ac:dyDescent="0.25">
      <c r="B2" s="100" t="s">
        <v>107</v>
      </c>
    </row>
    <row r="4" spans="2:3" x14ac:dyDescent="0.25">
      <c r="B4" t="s">
        <v>26</v>
      </c>
      <c r="C4" s="99">
        <v>22</v>
      </c>
    </row>
    <row r="5" spans="2:3" x14ac:dyDescent="0.25">
      <c r="B5" t="s">
        <v>36</v>
      </c>
      <c r="C5" s="99">
        <v>22</v>
      </c>
    </row>
    <row r="6" spans="2:3" x14ac:dyDescent="0.25">
      <c r="B6" t="s">
        <v>41</v>
      </c>
      <c r="C6" s="99">
        <v>28.5</v>
      </c>
    </row>
    <row r="8" spans="2:3" x14ac:dyDescent="0.25">
      <c r="B8" t="s">
        <v>106</v>
      </c>
      <c r="C8" s="99">
        <v>14</v>
      </c>
    </row>
  </sheetData>
  <hyperlinks>
    <hyperlink ref="B2" r:id="rId1" xr:uid="{AAA07C96-4692-4FDE-8456-90C929657E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Expense Report page 1</vt:lpstr>
      <vt:lpstr>Expense Report Page 2</vt:lpstr>
      <vt:lpstr>Expense Report Page 3</vt:lpstr>
      <vt:lpstr>Rates 2022-04-01_2</vt:lpstr>
      <vt:lpstr>Rates 2022-04-01</vt:lpstr>
      <vt:lpstr>'Expense Report page 1'!Expenses</vt:lpstr>
      <vt:lpstr>'Expense Report page 1'!Per_Diem_Types</vt:lpstr>
      <vt:lpstr>'Expense Report page 1'!PerDiem</vt:lpstr>
      <vt:lpstr>'Expense Report page 1'!PerDiemTypes</vt:lpstr>
      <vt:lpstr>'Expense Report page 1'!Print_Area</vt:lpstr>
      <vt:lpstr>'Expense Report Page 2'!Print_Area</vt:lpstr>
      <vt:lpstr>'Expense Report Page 3'!Print_Area</vt:lpstr>
    </vt:vector>
  </TitlesOfParts>
  <Company>Royal Roads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Administrator</dc:creator>
  <cp:lastModifiedBy>Thea Ardiel</cp:lastModifiedBy>
  <cp:lastPrinted>2019-07-12T18:54:14Z</cp:lastPrinted>
  <dcterms:created xsi:type="dcterms:W3CDTF">2010-03-29T22:23:47Z</dcterms:created>
  <dcterms:modified xsi:type="dcterms:W3CDTF">2023-06-26T20:00:18Z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