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O:\Staff\finance\public\Travel\"/>
    </mc:Choice>
  </mc:AlternateContent>
  <xr:revisionPtr revIDLastSave="0" documentId="13_ncr:1_{48F19774-F58F-4FDB-9142-E583837C0CAE}" xr6:coauthVersionLast="45" xr6:coauthVersionMax="45" xr10:uidLastSave="{00000000-0000-0000-0000-000000000000}"/>
  <workbookProtection lockStructure="1"/>
  <bookViews>
    <workbookView xWindow="-120" yWindow="-120" windowWidth="29040" windowHeight="15840" xr2:uid="{00000000-000D-0000-FFFF-FFFF00000000}"/>
  </bookViews>
  <sheets>
    <sheet name="Expense Report page 1" sheetId="2" r:id="rId1"/>
    <sheet name="Expense Report Page 2" sheetId="3" r:id="rId2"/>
    <sheet name="Expense Report Page 3" sheetId="6" r:id="rId3"/>
    <sheet name="Rates 2022-04-01" sheetId="7" state="hidden" r:id="rId4"/>
  </sheets>
  <definedNames>
    <definedName name="Expenses" localSheetId="0">'Expense Report page 1'!$A$54:$A$60</definedName>
    <definedName name="Expenses">#REF!</definedName>
    <definedName name="ExpenseTypes" localSheetId="0">#REF!</definedName>
    <definedName name="ExpenseTypes">#REF!</definedName>
    <definedName name="Per_Diem_Types" localSheetId="0">'Expense Report page 1'!$C$54:$C$68</definedName>
    <definedName name="Per_Diem_Types">#REF!</definedName>
    <definedName name="PerDiem" localSheetId="0">'Expense Report page 1'!$C$53:$C$68</definedName>
    <definedName name="PerDiem">#REF!</definedName>
    <definedName name="PerDiemTypes" localSheetId="0">'Expense Report page 1'!$C$54:$C$68</definedName>
    <definedName name="PerDiemTypes">#REF!</definedName>
    <definedName name="_xlnm.Print_Area" localSheetId="0">'Expense Report page 1'!$A$1:$P$49</definedName>
    <definedName name="_xlnm.Print_Area" localSheetId="1">'Expense Report Page 2'!$A$1:$P$41</definedName>
    <definedName name="_xlnm.Print_Area" localSheetId="2">'Expense Report Page 3'!$A$1:$P$41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6" l="1"/>
  <c r="F31" i="2"/>
  <c r="K2" i="3" l="1"/>
  <c r="I31" i="6"/>
  <c r="I33" i="6"/>
  <c r="I34" i="6"/>
  <c r="I35" i="6"/>
  <c r="I36" i="6"/>
  <c r="H31" i="6"/>
  <c r="H33" i="6"/>
  <c r="H34" i="6"/>
  <c r="H35" i="6"/>
  <c r="H36" i="6"/>
  <c r="G31" i="6"/>
  <c r="G33" i="6"/>
  <c r="G34" i="6"/>
  <c r="G35" i="6"/>
  <c r="G36" i="6"/>
  <c r="F32" i="6"/>
  <c r="F33" i="6"/>
  <c r="F34" i="6"/>
  <c r="F35" i="6"/>
  <c r="F36" i="6"/>
  <c r="I32" i="6"/>
  <c r="H32" i="6"/>
  <c r="G32" i="6"/>
  <c r="I31" i="3"/>
  <c r="I33" i="3"/>
  <c r="I34" i="3"/>
  <c r="I35" i="3"/>
  <c r="I36" i="3"/>
  <c r="I32" i="3"/>
  <c r="H31" i="3"/>
  <c r="H33" i="3"/>
  <c r="H34" i="3"/>
  <c r="H35" i="3"/>
  <c r="H36" i="3"/>
  <c r="H32" i="3"/>
  <c r="G31" i="3"/>
  <c r="G33" i="3"/>
  <c r="G34" i="3"/>
  <c r="G35" i="3"/>
  <c r="G36" i="3"/>
  <c r="G32" i="3"/>
  <c r="F31" i="3"/>
  <c r="F33" i="3"/>
  <c r="F34" i="3"/>
  <c r="F35" i="3"/>
  <c r="F36" i="3"/>
  <c r="F32" i="3"/>
  <c r="I33" i="2"/>
  <c r="I34" i="2"/>
  <c r="I35" i="2"/>
  <c r="I36" i="2"/>
  <c r="I31" i="2"/>
  <c r="I32" i="2"/>
  <c r="H31" i="2"/>
  <c r="H33" i="2"/>
  <c r="H34" i="2"/>
  <c r="H35" i="2"/>
  <c r="H36" i="2"/>
  <c r="H32" i="2"/>
  <c r="G31" i="2"/>
  <c r="G33" i="2"/>
  <c r="G34" i="2"/>
  <c r="G35" i="2"/>
  <c r="G36" i="2"/>
  <c r="G32" i="2"/>
  <c r="F33" i="2"/>
  <c r="F34" i="2"/>
  <c r="F35" i="2"/>
  <c r="F36" i="2"/>
  <c r="F32" i="2"/>
  <c r="B1" i="3" l="1"/>
  <c r="B1" i="6" l="1"/>
  <c r="J27" i="6"/>
  <c r="L27" i="6"/>
  <c r="L26" i="6"/>
  <c r="L25" i="6"/>
  <c r="L24" i="6"/>
  <c r="L23" i="6"/>
  <c r="J26" i="6"/>
  <c r="J25" i="6"/>
  <c r="J24" i="6"/>
  <c r="J23" i="6"/>
  <c r="L20" i="6"/>
  <c r="J20" i="6"/>
  <c r="L9" i="6"/>
  <c r="L8" i="6"/>
  <c r="L7" i="6"/>
  <c r="L6" i="6"/>
  <c r="J19" i="6"/>
  <c r="J18" i="6"/>
  <c r="J17" i="6"/>
  <c r="J16" i="6"/>
  <c r="J15" i="6"/>
  <c r="J14" i="6"/>
  <c r="J13" i="6"/>
  <c r="J12" i="6"/>
  <c r="J11" i="6"/>
  <c r="J10" i="6"/>
  <c r="J9" i="6"/>
  <c r="J8" i="6"/>
  <c r="J7" i="6"/>
  <c r="J6" i="6"/>
  <c r="L26" i="3"/>
  <c r="L25" i="3"/>
  <c r="L24" i="3"/>
  <c r="L23" i="3"/>
  <c r="J26" i="3"/>
  <c r="J25" i="3"/>
  <c r="J24" i="3"/>
  <c r="J23" i="3"/>
  <c r="L14" i="3"/>
  <c r="J20" i="3"/>
  <c r="J19" i="3"/>
  <c r="J18" i="3"/>
  <c r="J17" i="3"/>
  <c r="J16" i="3"/>
  <c r="J15" i="3"/>
  <c r="J14" i="3"/>
  <c r="J13" i="3"/>
  <c r="J12" i="3"/>
  <c r="J11" i="3"/>
  <c r="J10" i="3"/>
  <c r="J9" i="3"/>
  <c r="J8" i="3"/>
  <c r="J7" i="3"/>
  <c r="J6" i="3"/>
  <c r="M23" i="2"/>
  <c r="L27" i="2"/>
  <c r="L23" i="2"/>
  <c r="J27" i="2"/>
  <c r="J26" i="2"/>
  <c r="J25" i="2"/>
  <c r="J24" i="2"/>
  <c r="J23" i="2"/>
  <c r="J6" i="2"/>
  <c r="J20" i="2" s="1"/>
  <c r="M6" i="2"/>
  <c r="J9" i="2"/>
  <c r="J8" i="2"/>
  <c r="J7" i="2"/>
  <c r="J19" i="2"/>
  <c r="J18" i="2"/>
  <c r="J17" i="2"/>
  <c r="J16" i="2"/>
  <c r="J15" i="2"/>
  <c r="J14" i="2"/>
  <c r="J13" i="2"/>
  <c r="J12" i="2"/>
  <c r="J11" i="2"/>
  <c r="J10" i="2"/>
  <c r="L6" i="2" l="1"/>
  <c r="L20" i="2" s="1"/>
  <c r="J39" i="6" l="1"/>
  <c r="L39" i="6" s="1"/>
  <c r="J38" i="6"/>
  <c r="L38" i="6" s="1"/>
  <c r="J37" i="6"/>
  <c r="L37" i="6" s="1"/>
  <c r="J36" i="6"/>
  <c r="L36" i="6" s="1"/>
  <c r="J35" i="6"/>
  <c r="L35" i="6" s="1"/>
  <c r="J34" i="6"/>
  <c r="L34" i="6" s="1"/>
  <c r="J33" i="6"/>
  <c r="L33" i="6" s="1"/>
  <c r="J32" i="6"/>
  <c r="J31" i="6"/>
  <c r="L31" i="6" s="1"/>
  <c r="M26" i="6"/>
  <c r="M25" i="6"/>
  <c r="M24" i="6"/>
  <c r="M23" i="6"/>
  <c r="M19" i="6"/>
  <c r="L19" i="6"/>
  <c r="M18" i="6"/>
  <c r="L18" i="6"/>
  <c r="M17" i="6"/>
  <c r="L17" i="6"/>
  <c r="M16" i="6"/>
  <c r="L16" i="6"/>
  <c r="M15" i="6"/>
  <c r="L15" i="6"/>
  <c r="M14" i="6"/>
  <c r="L14" i="6"/>
  <c r="M13" i="6"/>
  <c r="L13" i="6"/>
  <c r="M12" i="6"/>
  <c r="L12" i="6"/>
  <c r="M11" i="6"/>
  <c r="L11" i="6"/>
  <c r="M10" i="6"/>
  <c r="L10" i="6"/>
  <c r="M9" i="6"/>
  <c r="M8" i="6"/>
  <c r="M7" i="6"/>
  <c r="M6" i="6"/>
  <c r="K2" i="6"/>
  <c r="F2" i="6"/>
  <c r="B2" i="6"/>
  <c r="H1" i="6"/>
  <c r="F1" i="6"/>
  <c r="J31" i="2"/>
  <c r="L31" i="2" s="1"/>
  <c r="J40" i="6" l="1"/>
  <c r="J41" i="6" s="1"/>
  <c r="L32" i="6"/>
  <c r="L40" i="6" s="1"/>
  <c r="L41" i="6" l="1"/>
  <c r="J39" i="3"/>
  <c r="J38" i="3"/>
  <c r="J37" i="3"/>
  <c r="J36" i="3"/>
  <c r="J35" i="3"/>
  <c r="J34" i="3"/>
  <c r="J33" i="3"/>
  <c r="J32" i="3"/>
  <c r="J31" i="3"/>
  <c r="B2" i="3" l="1"/>
  <c r="F2" i="3"/>
  <c r="H1" i="3"/>
  <c r="J27" i="3" l="1"/>
  <c r="L33" i="3"/>
  <c r="F1" i="3"/>
  <c r="L39" i="3"/>
  <c r="L38" i="3"/>
  <c r="L37" i="3"/>
  <c r="M26" i="3"/>
  <c r="M25" i="3"/>
  <c r="M24" i="3"/>
  <c r="M23" i="3"/>
  <c r="M19" i="3"/>
  <c r="L19" i="3"/>
  <c r="M18" i="3"/>
  <c r="L18" i="3"/>
  <c r="M17" i="3"/>
  <c r="L17" i="3"/>
  <c r="M16" i="3"/>
  <c r="L16" i="3"/>
  <c r="M15" i="3"/>
  <c r="L15" i="3"/>
  <c r="M14" i="3"/>
  <c r="M13" i="3"/>
  <c r="L13" i="3"/>
  <c r="M12" i="3"/>
  <c r="L12" i="3"/>
  <c r="M11" i="3"/>
  <c r="L11" i="3"/>
  <c r="M10" i="3"/>
  <c r="L10" i="3"/>
  <c r="M9" i="3"/>
  <c r="L9" i="3"/>
  <c r="M8" i="3"/>
  <c r="L8" i="3"/>
  <c r="M7" i="3"/>
  <c r="L7" i="3"/>
  <c r="M6" i="3"/>
  <c r="L27" i="3" l="1"/>
  <c r="L31" i="3"/>
  <c r="L32" i="3"/>
  <c r="L34" i="3"/>
  <c r="L35" i="3"/>
  <c r="L36" i="3"/>
  <c r="L6" i="3"/>
  <c r="L20" i="3" s="1"/>
  <c r="L26" i="2"/>
  <c r="L25" i="2"/>
  <c r="L24" i="2"/>
  <c r="L40" i="3" l="1"/>
  <c r="L41" i="3" s="1"/>
  <c r="L42" i="2" s="1"/>
  <c r="J40" i="3"/>
  <c r="J41" i="3" s="1"/>
  <c r="L19" i="2"/>
  <c r="L18" i="2"/>
  <c r="L17" i="2"/>
  <c r="L16" i="2"/>
  <c r="L15" i="2"/>
  <c r="L14" i="2"/>
  <c r="L13" i="2"/>
  <c r="L12" i="2"/>
  <c r="L11" i="2"/>
  <c r="L10" i="2"/>
  <c r="L9" i="2"/>
  <c r="L8" i="2"/>
  <c r="L7" i="2"/>
  <c r="M8" i="2"/>
  <c r="M26" i="2"/>
  <c r="M25" i="2"/>
  <c r="M24" i="2"/>
  <c r="M19" i="2"/>
  <c r="M18" i="2"/>
  <c r="M17" i="2"/>
  <c r="M16" i="2"/>
  <c r="M15" i="2"/>
  <c r="M14" i="2"/>
  <c r="M13" i="2"/>
  <c r="M12" i="2"/>
  <c r="M11" i="2"/>
  <c r="M10" i="2"/>
  <c r="M9" i="2"/>
  <c r="M7" i="2"/>
  <c r="J39" i="2"/>
  <c r="L39" i="2" s="1"/>
  <c r="J38" i="2"/>
  <c r="L38" i="2" s="1"/>
  <c r="J37" i="2"/>
  <c r="L37" i="2" l="1"/>
  <c r="J34" i="2"/>
  <c r="L34" i="2" s="1"/>
  <c r="J36" i="2"/>
  <c r="L36" i="2" s="1"/>
  <c r="J32" i="2"/>
  <c r="L32" i="2" s="1"/>
  <c r="J33" i="2"/>
  <c r="L33" i="2" s="1"/>
  <c r="J35" i="2"/>
  <c r="L35" i="2" s="1"/>
  <c r="L40" i="2" l="1"/>
  <c r="L41" i="2" s="1"/>
  <c r="L43" i="2" s="1"/>
  <c r="L45" i="2" s="1"/>
  <c r="J40" i="2"/>
</calcChain>
</file>

<file path=xl/sharedStrings.xml><?xml version="1.0" encoding="utf-8"?>
<sst xmlns="http://schemas.openxmlformats.org/spreadsheetml/2006/main" count="436" uniqueCount="117">
  <si>
    <t>Claimant's Name:</t>
  </si>
  <si>
    <t>Date</t>
  </si>
  <si>
    <t>Business Name Issuing Receipt</t>
  </si>
  <si>
    <t>Type of Expense</t>
  </si>
  <si>
    <t>Description Text</t>
  </si>
  <si>
    <t>Account Code</t>
  </si>
  <si>
    <t>Cost Centre</t>
  </si>
  <si>
    <t>Sub-cost Centre</t>
  </si>
  <si>
    <t>Other Coding</t>
  </si>
  <si>
    <t>BREAKFAST</t>
  </si>
  <si>
    <t xml:space="preserve">LUNCH </t>
  </si>
  <si>
    <t>DINNER</t>
  </si>
  <si>
    <t>INCIDENTALS</t>
  </si>
  <si>
    <t>Per Diems</t>
  </si>
  <si>
    <t>I certify that these expenses were incurred by me in the course of carrying out business on behalf of Royal Roads University, and that the declarations accurately reflect expenses that comply with RRU's travel policy.</t>
  </si>
  <si>
    <t>Total Claim Before Advance</t>
  </si>
  <si>
    <t>Total Claim</t>
  </si>
  <si>
    <t>CLAIMANT'S SIGNATURE</t>
  </si>
  <si>
    <t>DATE:</t>
  </si>
  <si>
    <t>APPROVER'S SIGNATURE</t>
  </si>
  <si>
    <t>APPROVER'S NAME (PRINT)</t>
  </si>
  <si>
    <r>
      <t xml:space="preserve">1)  </t>
    </r>
    <r>
      <rPr>
        <u/>
        <sz val="10"/>
        <color theme="1"/>
        <rFont val="Calibri"/>
        <family val="2"/>
        <scheme val="minor"/>
      </rPr>
      <t>If cheque is to be mailed please provide complete mailing address</t>
    </r>
    <r>
      <rPr>
        <sz val="10"/>
        <color theme="1"/>
        <rFont val="Calibri"/>
        <family val="2"/>
        <scheme val="minor"/>
      </rPr>
      <t>:</t>
    </r>
  </si>
  <si>
    <t>BUSINESS AND TRAVEL EXPENSES:  ORIGINAL RECEIPTS SHOWING BREAKDOWN OF EXPENSES MUST BE SUBMITTED. AIRLINE TICKETS MUST BE ATTACHED</t>
  </si>
  <si>
    <t>Airfare</t>
  </si>
  <si>
    <t>Expense Types</t>
  </si>
  <si>
    <t>Per Diem Types</t>
  </si>
  <si>
    <t>Accommodations</t>
  </si>
  <si>
    <t>Breakfast</t>
  </si>
  <si>
    <t>Breakfast, Lunch</t>
  </si>
  <si>
    <t>Airport Fees</t>
  </si>
  <si>
    <t>Breakfast, Lunch, Dinner</t>
  </si>
  <si>
    <t>Breakfast, Lunch, Dinner, Incidentals</t>
  </si>
  <si>
    <t>Ferry or Train</t>
  </si>
  <si>
    <t>Breakfast, Lunch, Incidentals</t>
  </si>
  <si>
    <t>Breakfast, Dinner, Incidentals</t>
  </si>
  <si>
    <t>Breakfast, Incidentals</t>
  </si>
  <si>
    <t>Office Supplies</t>
  </si>
  <si>
    <t>Lunch</t>
  </si>
  <si>
    <t>Lunch, Dinner</t>
  </si>
  <si>
    <t>Phone/Fax/Internet</t>
  </si>
  <si>
    <t>Lunch, Incidentals</t>
  </si>
  <si>
    <t>Taxi / Parking / Toll</t>
  </si>
  <si>
    <t>Dinner</t>
  </si>
  <si>
    <t>Vehicle Rental</t>
  </si>
  <si>
    <t>Expenses to be Reimbursed by Third Party</t>
  </si>
  <si>
    <t>No</t>
  </si>
  <si>
    <t>List</t>
  </si>
  <si>
    <t>Yes</t>
  </si>
  <si>
    <t>Account codes</t>
  </si>
  <si>
    <t>Student Recruitment Events</t>
  </si>
  <si>
    <t>Equipment rentals</t>
  </si>
  <si>
    <t>Grounds &amp; Building Supplies</t>
  </si>
  <si>
    <t>Promotional Materials</t>
  </si>
  <si>
    <t>Research Supplies</t>
  </si>
  <si>
    <t>Computer Consumables</t>
  </si>
  <si>
    <t>Instructional Supplies</t>
  </si>
  <si>
    <t>Advisory Boards</t>
  </si>
  <si>
    <t>Supplies - General</t>
  </si>
  <si>
    <t>Membership fees</t>
  </si>
  <si>
    <t>Special Functions</t>
  </si>
  <si>
    <t>Travel - Program Delivery</t>
  </si>
  <si>
    <t>Meeting Fees/Costs</t>
  </si>
  <si>
    <t>Personal Service Contracts -</t>
  </si>
  <si>
    <t>Student Recruitment Travel -</t>
  </si>
  <si>
    <t>Travel</t>
  </si>
  <si>
    <t>Enter Code</t>
  </si>
  <si>
    <t>Program Facility Rentals - Catering and Offsite</t>
  </si>
  <si>
    <t xml:space="preserve">Other </t>
  </si>
  <si>
    <t>Meeting</t>
  </si>
  <si>
    <t>Account</t>
  </si>
  <si>
    <t>Meeting with Guest</t>
  </si>
  <si>
    <t># OF KM</t>
  </si>
  <si>
    <t xml:space="preserve"> </t>
  </si>
  <si>
    <t>Enter FX Rate</t>
  </si>
  <si>
    <t>EMPLOYEE # or N/A for non Staff</t>
  </si>
  <si>
    <t>Subtotal of All Sections</t>
  </si>
  <si>
    <t>Subtotal of Section</t>
  </si>
  <si>
    <t>Destination for Travel</t>
  </si>
  <si>
    <t>Purpose of Expense or Trip</t>
  </si>
  <si>
    <t>Trip Number</t>
  </si>
  <si>
    <t>N/A</t>
  </si>
  <si>
    <t>Hosted Event</t>
  </si>
  <si>
    <t xml:space="preserve">Expenses Cover Period From Date and To Date </t>
  </si>
  <si>
    <t>Page 2</t>
  </si>
  <si>
    <t>Subtotal of All sections</t>
  </si>
  <si>
    <t>Travel Advance (if Applicable)</t>
  </si>
  <si>
    <t>Meals - While Hosting External Guest (Note - All travel meals not involving a hosted event are paid at per diem rates)</t>
  </si>
  <si>
    <t>Breakfast, Dinner</t>
  </si>
  <si>
    <t>Lunch, Dinner, Incidentals</t>
  </si>
  <si>
    <t>Dinner, Incidentals</t>
  </si>
  <si>
    <t>Incidentals</t>
  </si>
  <si>
    <t xml:space="preserve">RECEIPT  TOTAL IN CDN  CURRENCY </t>
  </si>
  <si>
    <t xml:space="preserve">RECEIPT TOTAL IN CDN  CURRENCY </t>
  </si>
  <si>
    <t>DAILY TOTAL IN CDN  CURRENCY</t>
  </si>
  <si>
    <t>Travel Directive - Use this link to access foreign travel per diem rates.</t>
  </si>
  <si>
    <t>Choose the type of per diem from the drop down menu and per diem amounts according to the travel directive.</t>
  </si>
  <si>
    <t>BUSINESS AND TRAVEL EXPENSES:  RECEIPTS SHOWING BREAKDOWN OF EXPENSES MUST BE SUBMITTED. AIRLINE BOARDING PASSESS MUST BE ATTACHED</t>
  </si>
  <si>
    <t>Currency Converter - use this link to access Bank of Canada daily exchange rates</t>
  </si>
  <si>
    <t>RRUFinance</t>
  </si>
  <si>
    <r>
      <t xml:space="preserve">Final Expense Claim for Trip </t>
    </r>
    <r>
      <rPr>
        <b/>
        <sz val="10"/>
        <color rgb="FFFF0000"/>
        <rFont val="Calibri"/>
        <family val="2"/>
        <scheme val="minor"/>
      </rPr>
      <t>REQUIRED</t>
    </r>
  </si>
  <si>
    <t>Page 3</t>
  </si>
  <si>
    <t xml:space="preserve">RECEIPT  TOTAL </t>
  </si>
  <si>
    <t>DAILY TOTAL</t>
  </si>
  <si>
    <t>RECEIPT  TOTAL</t>
  </si>
  <si>
    <t>RECEIPT  TOTAL IN CDN  CURRENCY</t>
  </si>
  <si>
    <t>Add Total from Page 2 &amp; 3</t>
  </si>
  <si>
    <t>CDN AND US PER DIEM &amp; INCIDENTAL RATES: * Per Diem Meals = $22/Breakfast, $22/lunch, $28.5/Dinner; Incidentals = $14/24 Hour Period</t>
  </si>
  <si>
    <t>YYYY-MM-DD
YYYY-MM-DD</t>
  </si>
  <si>
    <t>Amount before CDN Taxes</t>
  </si>
  <si>
    <t>Street Address</t>
  </si>
  <si>
    <t>CDN
GST</t>
  </si>
  <si>
    <t>CDN
PST</t>
  </si>
  <si>
    <t>Description Text (Include Name of External Partipants and Description of Event - Use Separate Sheet as Needed)</t>
  </si>
  <si>
    <t>MILEAGE FROM:</t>
  </si>
  <si>
    <t>MILEAGE TO:</t>
  </si>
  <si>
    <t>Incidental</t>
  </si>
  <si>
    <t>O:\Staff\finance\public\Travel\6_Business Travel Rate Schedule (UPDATED 2022-04-01).pdf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</si>
</sst>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mm/dd/yy"/>
    <numFmt numFmtId="167" formatCode="[$-409]d\-mmm\-yy;@"/>
    <numFmt numFmtId="168" formatCode="_(* #,##0.000_);_(* \(#,##0.000\);_(* &quot;-&quot;??_);_(@_)"/>
  </numFmts>
  <fonts count="16"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
      <name val="Calibri"/>
      <family val="2"/>
      <scheme val="minor"/>
    </font>
    <font>
      <b/>
      <sz val="10"/>
      <color theme="1"/>
      <name val="Calibri"/>
      <family val="2"/>
      <scheme val="minor"/>
    </font>
    <font>
      <b/>
      <sz val="12"/>
      <name val="Calibri"/>
      <family val="2"/>
      <scheme val="minor"/>
    </font>
    <font>
      <b/>
      <sz val="20"/>
      <name val="Calibri"/>
      <family val="2"/>
      <scheme val="minor"/>
    </font>
    <font>
      <sz val="14"/>
      <name val="Calibri"/>
      <family val="2"/>
      <scheme val="minor"/>
    </font>
    <font>
      <sz val="12"/>
      <name val="Calibri"/>
      <family val="2"/>
      <scheme val="minor"/>
    </font>
    <font>
      <u/>
      <sz val="11"/>
      <color theme="10"/>
      <name val="Calibri"/>
      <family val="2"/>
      <scheme val="minor"/>
    </font>
    <font>
      <b/>
      <sz val="10"/>
      <color rgb="FFFF0000"/>
      <name val="Calibri"/>
      <family val="2"/>
      <scheme val="minor"/>
    </font>
    <font>
      <sz val="10"/>
      <color theme="0" tint="-0.499984740745262"/>
      <name val="Calibri"/>
      <family val="2"/>
      <scheme val="minor"/>
    </font>
    <font>
      <sz val="14"/>
      <color theme="0" tint="-0.499984740745262"/>
      <name val="Calibri"/>
      <family val="2"/>
      <scheme val="minor"/>
    </font>
    <font>
      <sz val="12"/>
      <color theme="0" tint="-0.499984740745262"/>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theme="6" tint="0.59999389629810485"/>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cellStyleXfs>
  <cellXfs count="333">
    <xf numFmtId="0" fontId="0" fillId="0" borderId="0" xfId="0"/>
    <xf numFmtId="0" fontId="2" fillId="0" borderId="0" xfId="0" applyFont="1" applyFill="1" applyProtection="1">
      <protection locked="0"/>
    </xf>
    <xf numFmtId="0" fontId="2" fillId="0" borderId="0" xfId="0" applyFont="1" applyFill="1" applyAlignment="1" applyProtection="1">
      <alignment vertical="top"/>
      <protection locked="0"/>
    </xf>
    <xf numFmtId="0" fontId="4" fillId="0" borderId="0" xfId="0" applyFont="1" applyFill="1" applyAlignment="1" applyProtection="1">
      <alignment horizontal="center"/>
    </xf>
    <xf numFmtId="0" fontId="6" fillId="0" borderId="0" xfId="0" applyFont="1" applyFill="1" applyAlignment="1" applyProtection="1">
      <alignment horizontal="center"/>
    </xf>
    <xf numFmtId="0" fontId="6" fillId="0" borderId="0" xfId="0" applyFont="1" applyFill="1" applyProtection="1"/>
    <xf numFmtId="0" fontId="3" fillId="0" borderId="0" xfId="0" applyFont="1" applyFill="1" applyAlignment="1" applyProtection="1">
      <alignment horizontal="center"/>
    </xf>
    <xf numFmtId="0" fontId="2" fillId="0" borderId="0" xfId="0" applyFont="1" applyFill="1" applyProtection="1"/>
    <xf numFmtId="0" fontId="3" fillId="0" borderId="0" xfId="0" applyFont="1" applyFill="1" applyProtection="1"/>
    <xf numFmtId="0" fontId="2" fillId="0" borderId="0" xfId="0" applyFont="1" applyFill="1" applyAlignment="1" applyProtection="1">
      <alignment horizontal="center"/>
    </xf>
    <xf numFmtId="0" fontId="2" fillId="0" borderId="31" xfId="0" applyFont="1" applyFill="1" applyBorder="1" applyAlignment="1" applyProtection="1"/>
    <xf numFmtId="167" fontId="3" fillId="3" borderId="13" xfId="0" applyNumberFormat="1" applyFont="1" applyFill="1" applyBorder="1" applyAlignment="1" applyProtection="1">
      <alignment horizontal="left"/>
      <protection locked="0"/>
    </xf>
    <xf numFmtId="0" fontId="2" fillId="3" borderId="29" xfId="0" applyFont="1" applyFill="1" applyBorder="1" applyAlignment="1" applyProtection="1">
      <protection locked="0"/>
    </xf>
    <xf numFmtId="167" fontId="3" fillId="3" borderId="13" xfId="0" applyNumberFormat="1" applyFont="1" applyFill="1" applyBorder="1" applyProtection="1">
      <protection locked="0"/>
    </xf>
    <xf numFmtId="165" fontId="2" fillId="0" borderId="37" xfId="1" applyFont="1" applyFill="1" applyBorder="1" applyProtection="1"/>
    <xf numFmtId="165" fontId="2" fillId="0" borderId="38" xfId="1" applyFont="1" applyFill="1" applyBorder="1" applyProtection="1"/>
    <xf numFmtId="167" fontId="3" fillId="3" borderId="30" xfId="0" applyNumberFormat="1" applyFont="1" applyFill="1" applyBorder="1" applyAlignment="1" applyProtection="1">
      <alignment horizontal="left"/>
      <protection locked="0"/>
    </xf>
    <xf numFmtId="167" fontId="3" fillId="3" borderId="35" xfId="0" applyNumberFormat="1" applyFont="1" applyFill="1" applyBorder="1" applyAlignment="1" applyProtection="1">
      <alignment horizontal="left"/>
      <protection locked="0"/>
    </xf>
    <xf numFmtId="165" fontId="3" fillId="3" borderId="18" xfId="1" applyFont="1" applyFill="1" applyBorder="1" applyAlignment="1" applyProtection="1">
      <alignment horizontal="center"/>
      <protection locked="0"/>
    </xf>
    <xf numFmtId="165" fontId="3" fillId="3" borderId="16" xfId="1" applyFont="1" applyFill="1" applyBorder="1" applyAlignment="1" applyProtection="1">
      <alignment horizontal="center"/>
      <protection locked="0"/>
    </xf>
    <xf numFmtId="0" fontId="2" fillId="4" borderId="15" xfId="0" applyFont="1" applyFill="1" applyBorder="1" applyAlignment="1" applyProtection="1">
      <protection locked="0"/>
    </xf>
    <xf numFmtId="0" fontId="3" fillId="3" borderId="14" xfId="1" applyNumberFormat="1" applyFont="1" applyFill="1" applyBorder="1" applyAlignment="1" applyProtection="1">
      <alignment horizontal="center"/>
      <protection locked="0"/>
    </xf>
    <xf numFmtId="0" fontId="2" fillId="3" borderId="17" xfId="1" applyNumberFormat="1" applyFont="1" applyFill="1" applyBorder="1" applyAlignment="1" applyProtection="1">
      <alignment horizontal="center"/>
      <protection locked="0"/>
    </xf>
    <xf numFmtId="0" fontId="3" fillId="3" borderId="23" xfId="1" applyNumberFormat="1" applyFont="1" applyFill="1" applyBorder="1" applyAlignment="1" applyProtection="1">
      <alignment horizontal="center"/>
      <protection locked="0"/>
    </xf>
    <xf numFmtId="0" fontId="2" fillId="3" borderId="24" xfId="1" applyNumberFormat="1" applyFont="1" applyFill="1" applyBorder="1" applyAlignment="1" applyProtection="1">
      <alignment horizontal="center"/>
      <protection locked="0"/>
    </xf>
    <xf numFmtId="0" fontId="9" fillId="3" borderId="2" xfId="0" applyFont="1" applyFill="1" applyBorder="1" applyAlignment="1" applyProtection="1">
      <alignment horizontal="left" vertical="top"/>
      <protection locked="0"/>
    </xf>
    <xf numFmtId="165" fontId="2" fillId="0" borderId="39" xfId="1" applyFont="1" applyFill="1" applyBorder="1" applyProtection="1"/>
    <xf numFmtId="0" fontId="3" fillId="0" borderId="15" xfId="1" applyNumberFormat="1" applyFont="1" applyFill="1" applyBorder="1" applyAlignment="1" applyProtection="1">
      <alignment horizontal="center"/>
      <protection locked="0"/>
    </xf>
    <xf numFmtId="165" fontId="3" fillId="0" borderId="36" xfId="1" applyFont="1" applyFill="1" applyBorder="1" applyProtection="1"/>
    <xf numFmtId="0" fontId="3" fillId="0" borderId="31" xfId="1" applyNumberFormat="1" applyFont="1" applyFill="1" applyBorder="1" applyAlignment="1" applyProtection="1">
      <alignment horizontal="center"/>
      <protection locked="0"/>
    </xf>
    <xf numFmtId="0" fontId="3" fillId="0" borderId="22" xfId="1" applyNumberFormat="1" applyFont="1" applyFill="1" applyBorder="1" applyAlignment="1" applyProtection="1">
      <alignment horizontal="center"/>
      <protection locked="0"/>
    </xf>
    <xf numFmtId="165" fontId="3" fillId="0" borderId="40" xfId="1" applyFont="1" applyFill="1" applyBorder="1" applyProtection="1"/>
    <xf numFmtId="165" fontId="3" fillId="0" borderId="44" xfId="1" applyFont="1" applyFill="1" applyBorder="1" applyProtection="1"/>
    <xf numFmtId="165" fontId="3" fillId="0" borderId="45" xfId="1" applyFont="1" applyFill="1" applyBorder="1" applyProtection="1"/>
    <xf numFmtId="0" fontId="3" fillId="0" borderId="26" xfId="1" applyNumberFormat="1" applyFont="1" applyFill="1" applyBorder="1" applyAlignment="1" applyProtection="1">
      <alignment horizontal="center"/>
      <protection locked="0"/>
    </xf>
    <xf numFmtId="49" fontId="9" fillId="4" borderId="40" xfId="0" applyNumberFormat="1" applyFont="1" applyFill="1" applyBorder="1" applyAlignment="1" applyProtection="1">
      <alignment vertical="top" wrapText="1"/>
      <protection locked="0"/>
    </xf>
    <xf numFmtId="0" fontId="4" fillId="0" borderId="1" xfId="0" applyFont="1" applyFill="1" applyBorder="1" applyAlignment="1" applyProtection="1">
      <alignment horizontal="right" vertical="top" wrapText="1"/>
    </xf>
    <xf numFmtId="0" fontId="4" fillId="0" borderId="8" xfId="0" applyFont="1" applyFill="1" applyBorder="1" applyAlignment="1" applyProtection="1">
      <alignment horizontal="right" vertical="top" wrapText="1"/>
    </xf>
    <xf numFmtId="0" fontId="7" fillId="0" borderId="36" xfId="0" applyNumberFormat="1" applyFont="1" applyFill="1" applyBorder="1" applyAlignment="1" applyProtection="1">
      <alignment horizontal="right" vertical="top" wrapText="1"/>
    </xf>
    <xf numFmtId="0" fontId="4" fillId="0" borderId="9" xfId="0" applyFont="1" applyFill="1" applyBorder="1" applyAlignment="1" applyProtection="1">
      <alignment horizontal="right" vertical="top" wrapText="1"/>
    </xf>
    <xf numFmtId="0" fontId="4" fillId="0" borderId="36" xfId="0" applyFont="1" applyFill="1" applyBorder="1" applyAlignment="1" applyProtection="1">
      <alignment vertical="top" wrapText="1"/>
    </xf>
    <xf numFmtId="49" fontId="4" fillId="0" borderId="1" xfId="0" applyNumberFormat="1" applyFont="1" applyFill="1" applyBorder="1" applyAlignment="1" applyProtection="1">
      <alignment horizontal="right" vertical="center" wrapText="1"/>
    </xf>
    <xf numFmtId="0" fontId="3" fillId="0" borderId="18" xfId="0" applyFont="1" applyFill="1" applyBorder="1" applyAlignment="1" applyProtection="1">
      <alignment horizontal="left"/>
    </xf>
    <xf numFmtId="165" fontId="3" fillId="0" borderId="18" xfId="1" applyFont="1" applyFill="1" applyBorder="1" applyAlignment="1" applyProtection="1">
      <alignment horizontal="right"/>
    </xf>
    <xf numFmtId="0" fontId="4" fillId="2" borderId="1" xfId="0" applyFont="1" applyFill="1" applyBorder="1" applyAlignment="1" applyProtection="1">
      <alignment horizontal="right" vertical="top" wrapText="1"/>
    </xf>
    <xf numFmtId="0" fontId="4" fillId="2" borderId="8" xfId="0" applyFont="1" applyFill="1" applyBorder="1" applyAlignment="1" applyProtection="1">
      <alignment horizontal="right" vertical="top" wrapText="1"/>
    </xf>
    <xf numFmtId="0" fontId="4" fillId="2" borderId="36" xfId="0" applyNumberFormat="1" applyFont="1" applyFill="1" applyBorder="1" applyAlignment="1" applyProtection="1">
      <alignment horizontal="right" vertical="top" wrapText="1"/>
    </xf>
    <xf numFmtId="0" fontId="4" fillId="2" borderId="9" xfId="0" applyFont="1" applyFill="1" applyBorder="1" applyAlignment="1" applyProtection="1">
      <alignment horizontal="right" vertical="top" wrapText="1"/>
    </xf>
    <xf numFmtId="168" fontId="3" fillId="3" borderId="0" xfId="1" applyNumberFormat="1" applyFont="1" applyFill="1" applyBorder="1" applyProtection="1">
      <protection locked="0"/>
    </xf>
    <xf numFmtId="165" fontId="3" fillId="0" borderId="5" xfId="1" applyFont="1" applyFill="1" applyBorder="1" applyProtection="1">
      <protection locked="0"/>
    </xf>
    <xf numFmtId="0" fontId="2" fillId="3" borderId="15" xfId="0" applyFont="1" applyFill="1" applyBorder="1" applyAlignment="1" applyProtection="1">
      <protection locked="0"/>
    </xf>
    <xf numFmtId="0" fontId="4" fillId="2" borderId="8" xfId="0" applyFont="1" applyFill="1" applyBorder="1" applyAlignment="1" applyProtection="1">
      <alignment horizontal="right" vertical="top" wrapText="1"/>
    </xf>
    <xf numFmtId="165" fontId="2" fillId="0" borderId="36" xfId="1" applyFont="1" applyFill="1" applyBorder="1" applyProtection="1">
      <protection locked="0"/>
    </xf>
    <xf numFmtId="165" fontId="3" fillId="3" borderId="14" xfId="1" applyFont="1" applyFill="1" applyBorder="1" applyAlignment="1" applyProtection="1">
      <protection locked="0"/>
    </xf>
    <xf numFmtId="166" fontId="3" fillId="0" borderId="36" xfId="0" applyNumberFormat="1" applyFont="1" applyFill="1" applyBorder="1" applyAlignment="1" applyProtection="1">
      <alignment horizontal="center" wrapText="1"/>
    </xf>
    <xf numFmtId="0" fontId="3" fillId="0" borderId="36" xfId="0" applyFont="1" applyFill="1" applyBorder="1" applyAlignment="1" applyProtection="1">
      <alignment horizontal="center" wrapText="1"/>
    </xf>
    <xf numFmtId="0" fontId="3" fillId="0" borderId="36" xfId="0" applyFont="1" applyFill="1" applyBorder="1" applyAlignment="1" applyProtection="1">
      <alignment horizontal="center" wrapText="1"/>
    </xf>
    <xf numFmtId="166" fontId="3" fillId="0" borderId="36" xfId="0" applyNumberFormat="1" applyFont="1" applyFill="1" applyBorder="1" applyAlignment="1" applyProtection="1">
      <alignment horizontal="center" wrapText="1"/>
    </xf>
    <xf numFmtId="167" fontId="3" fillId="0" borderId="46" xfId="0" applyNumberFormat="1" applyFont="1" applyFill="1" applyBorder="1" applyProtection="1">
      <protection locked="0"/>
    </xf>
    <xf numFmtId="0" fontId="3" fillId="0" borderId="43" xfId="1" applyNumberFormat="1" applyFont="1" applyFill="1" applyBorder="1" applyAlignment="1" applyProtection="1">
      <alignment horizontal="center"/>
      <protection locked="0"/>
    </xf>
    <xf numFmtId="0" fontId="2" fillId="0" borderId="47" xfId="1" applyNumberFormat="1" applyFont="1" applyFill="1" applyBorder="1" applyAlignment="1" applyProtection="1">
      <alignment horizontal="center"/>
      <protection locked="0"/>
    </xf>
    <xf numFmtId="167" fontId="3" fillId="3" borderId="48" xfId="0" applyNumberFormat="1" applyFont="1" applyFill="1" applyBorder="1" applyAlignment="1" applyProtection="1">
      <alignment horizontal="left"/>
      <protection locked="0"/>
    </xf>
    <xf numFmtId="0" fontId="2" fillId="4" borderId="12" xfId="0" applyFont="1" applyFill="1" applyBorder="1" applyAlignment="1" applyProtection="1">
      <protection locked="0"/>
    </xf>
    <xf numFmtId="0" fontId="2" fillId="3" borderId="28" xfId="0" applyFont="1" applyFill="1" applyBorder="1" applyAlignment="1" applyProtection="1">
      <protection locked="0"/>
    </xf>
    <xf numFmtId="165" fontId="3" fillId="3" borderId="11" xfId="1" applyFont="1" applyFill="1" applyBorder="1" applyAlignment="1" applyProtection="1">
      <protection locked="0"/>
    </xf>
    <xf numFmtId="0" fontId="3" fillId="3" borderId="11" xfId="1" applyNumberFormat="1" applyFont="1" applyFill="1" applyBorder="1" applyAlignment="1" applyProtection="1">
      <alignment horizontal="center"/>
      <protection locked="0"/>
    </xf>
    <xf numFmtId="0" fontId="2" fillId="3" borderId="50" xfId="1" applyNumberFormat="1" applyFont="1" applyFill="1" applyBorder="1" applyAlignment="1" applyProtection="1">
      <alignment horizontal="center"/>
      <protection locked="0"/>
    </xf>
    <xf numFmtId="167" fontId="3" fillId="3" borderId="34" xfId="0" applyNumberFormat="1" applyFont="1" applyFill="1" applyBorder="1" applyProtection="1">
      <protection locked="0"/>
    </xf>
    <xf numFmtId="0" fontId="2" fillId="4" borderId="26" xfId="0" applyFont="1" applyFill="1" applyBorder="1" applyAlignment="1" applyProtection="1">
      <protection locked="0"/>
    </xf>
    <xf numFmtId="0" fontId="2" fillId="3" borderId="33" xfId="0" applyFont="1" applyFill="1" applyBorder="1" applyAlignment="1" applyProtection="1">
      <protection locked="0"/>
    </xf>
    <xf numFmtId="165" fontId="3" fillId="3" borderId="25" xfId="1" applyFont="1" applyFill="1" applyBorder="1" applyAlignment="1" applyProtection="1">
      <protection locked="0"/>
    </xf>
    <xf numFmtId="0" fontId="3" fillId="3" borderId="25" xfId="1" applyNumberFormat="1" applyFont="1" applyFill="1" applyBorder="1" applyAlignment="1" applyProtection="1">
      <alignment horizontal="center"/>
      <protection locked="0"/>
    </xf>
    <xf numFmtId="0" fontId="2" fillId="3" borderId="27" xfId="1" applyNumberFormat="1" applyFont="1" applyFill="1" applyBorder="1" applyAlignment="1" applyProtection="1">
      <alignment horizontal="center"/>
      <protection locked="0"/>
    </xf>
    <xf numFmtId="0" fontId="2" fillId="0" borderId="22" xfId="0" applyFont="1" applyFill="1" applyBorder="1" applyAlignment="1" applyProtection="1">
      <protection locked="0"/>
    </xf>
    <xf numFmtId="0" fontId="2" fillId="0" borderId="0" xfId="0" applyFont="1" applyFill="1" applyBorder="1" applyAlignment="1" applyProtection="1">
      <protection locked="0"/>
    </xf>
    <xf numFmtId="165" fontId="3" fillId="0" borderId="0" xfId="1" applyFont="1" applyFill="1" applyBorder="1" applyProtection="1"/>
    <xf numFmtId="165" fontId="6" fillId="0" borderId="44" xfId="1" applyFont="1" applyFill="1" applyBorder="1" applyProtection="1"/>
    <xf numFmtId="165" fontId="4" fillId="2" borderId="8" xfId="1" applyFont="1" applyFill="1" applyBorder="1" applyAlignment="1" applyProtection="1"/>
    <xf numFmtId="165" fontId="4" fillId="2" borderId="9" xfId="1" applyFont="1" applyFill="1" applyBorder="1" applyAlignment="1" applyProtection="1"/>
    <xf numFmtId="165" fontId="4" fillId="2" borderId="10" xfId="1" applyFont="1" applyFill="1" applyBorder="1" applyAlignment="1" applyProtection="1"/>
    <xf numFmtId="0" fontId="2" fillId="0" borderId="12" xfId="0" applyFont="1" applyFill="1" applyBorder="1" applyAlignment="1" applyProtection="1"/>
    <xf numFmtId="0" fontId="2" fillId="3" borderId="12" xfId="0" applyFont="1" applyFill="1" applyBorder="1" applyAlignment="1" applyProtection="1">
      <protection locked="0"/>
    </xf>
    <xf numFmtId="167" fontId="3" fillId="3" borderId="34" xfId="0" applyNumberFormat="1" applyFont="1" applyFill="1" applyBorder="1" applyAlignment="1" applyProtection="1">
      <alignment horizontal="left"/>
      <protection locked="0"/>
    </xf>
    <xf numFmtId="0" fontId="2" fillId="0" borderId="42" xfId="0" applyFont="1" applyFill="1" applyBorder="1" applyAlignment="1" applyProtection="1"/>
    <xf numFmtId="0" fontId="2" fillId="3" borderId="26" xfId="0" applyFont="1" applyFill="1" applyBorder="1" applyAlignment="1" applyProtection="1">
      <protection locked="0"/>
    </xf>
    <xf numFmtId="165" fontId="3" fillId="0" borderId="36" xfId="1" applyFont="1" applyFill="1" applyBorder="1" applyAlignment="1" applyProtection="1">
      <alignment horizontal="center"/>
    </xf>
    <xf numFmtId="0" fontId="3" fillId="0" borderId="36" xfId="0" applyFont="1" applyFill="1" applyBorder="1" applyAlignment="1" applyProtection="1">
      <alignment horizontal="center" wrapText="1"/>
      <protection locked="0"/>
    </xf>
    <xf numFmtId="165" fontId="4" fillId="0" borderId="45" xfId="1" applyFont="1" applyFill="1" applyBorder="1" applyProtection="1"/>
    <xf numFmtId="167" fontId="3" fillId="3" borderId="32" xfId="0" applyNumberFormat="1" applyFont="1" applyFill="1" applyBorder="1" applyAlignment="1" applyProtection="1">
      <alignment horizontal="left"/>
      <protection locked="0"/>
    </xf>
    <xf numFmtId="0" fontId="3" fillId="0" borderId="51" xfId="0" applyFont="1" applyFill="1" applyBorder="1" applyAlignment="1" applyProtection="1">
      <alignment horizontal="left"/>
    </xf>
    <xf numFmtId="165" fontId="3" fillId="0" borderId="51" xfId="1" applyFont="1" applyFill="1" applyBorder="1" applyAlignment="1" applyProtection="1">
      <alignment horizontal="right"/>
    </xf>
    <xf numFmtId="165" fontId="3" fillId="3" borderId="20" xfId="1" applyFont="1" applyFill="1" applyBorder="1" applyAlignment="1" applyProtection="1">
      <alignment horizontal="center"/>
      <protection locked="0"/>
    </xf>
    <xf numFmtId="167" fontId="3" fillId="0" borderId="46" xfId="0" applyNumberFormat="1" applyFont="1" applyFill="1" applyBorder="1" applyAlignment="1" applyProtection="1">
      <alignment horizontal="left"/>
      <protection locked="0"/>
    </xf>
    <xf numFmtId="0" fontId="2" fillId="0" borderId="22" xfId="0" applyFont="1" applyFill="1" applyBorder="1" applyAlignment="1" applyProtection="1"/>
    <xf numFmtId="165" fontId="2" fillId="0" borderId="44" xfId="1" applyFont="1" applyFill="1" applyBorder="1" applyProtection="1">
      <protection locked="0"/>
    </xf>
    <xf numFmtId="165" fontId="2" fillId="0" borderId="0" xfId="1" applyFont="1" applyFill="1" applyBorder="1" applyProtection="1">
      <protection locked="0"/>
    </xf>
    <xf numFmtId="165" fontId="6" fillId="0" borderId="44" xfId="1" applyFont="1" applyFill="1" applyBorder="1" applyProtection="1">
      <protection locked="0"/>
    </xf>
    <xf numFmtId="167" fontId="3" fillId="0" borderId="0" xfId="0" applyNumberFormat="1" applyFont="1" applyFill="1" applyBorder="1" applyAlignment="1" applyProtection="1">
      <alignment horizontal="left"/>
    </xf>
    <xf numFmtId="0" fontId="2" fillId="0" borderId="0" xfId="0" applyFont="1" applyFill="1" applyBorder="1" applyAlignment="1" applyProtection="1"/>
    <xf numFmtId="49" fontId="6" fillId="0" borderId="0" xfId="0" applyNumberFormat="1" applyFont="1" applyFill="1" applyBorder="1" applyAlignment="1" applyProtection="1">
      <alignment horizontal="right"/>
    </xf>
    <xf numFmtId="165" fontId="3" fillId="0" borderId="0" xfId="1" applyFont="1" applyFill="1" applyBorder="1" applyProtection="1">
      <protection locked="0"/>
    </xf>
    <xf numFmtId="0" fontId="3" fillId="0" borderId="0" xfId="1" applyNumberFormat="1" applyFont="1" applyFill="1" applyBorder="1" applyAlignment="1" applyProtection="1">
      <alignment horizontal="center"/>
      <protection locked="0"/>
    </xf>
    <xf numFmtId="0" fontId="2" fillId="0" borderId="0" xfId="1" applyNumberFormat="1" applyFont="1" applyFill="1" applyBorder="1" applyAlignment="1" applyProtection="1">
      <alignment horizontal="center"/>
      <protection locked="0"/>
    </xf>
    <xf numFmtId="165" fontId="4" fillId="0" borderId="0" xfId="1" applyNumberFormat="1" applyFont="1" applyFill="1" applyBorder="1" applyProtection="1"/>
    <xf numFmtId="165" fontId="4" fillId="0" borderId="0" xfId="1" applyFont="1" applyFill="1" applyBorder="1" applyProtection="1">
      <protection locked="0"/>
    </xf>
    <xf numFmtId="165" fontId="4" fillId="0" borderId="9" xfId="1" applyFont="1" applyFill="1" applyBorder="1" applyProtection="1"/>
    <xf numFmtId="165" fontId="6" fillId="0" borderId="9" xfId="1" applyFont="1" applyFill="1" applyBorder="1" applyProtection="1">
      <protection locked="0"/>
    </xf>
    <xf numFmtId="165" fontId="4" fillId="0" borderId="40" xfId="1" applyFont="1" applyFill="1" applyBorder="1" applyProtection="1"/>
    <xf numFmtId="167" fontId="3" fillId="3" borderId="52" xfId="0" applyNumberFormat="1" applyFont="1" applyFill="1" applyBorder="1" applyAlignment="1" applyProtection="1">
      <alignment horizontal="left"/>
      <protection locked="0"/>
    </xf>
    <xf numFmtId="0" fontId="3" fillId="0" borderId="42" xfId="1" applyNumberFormat="1" applyFont="1" applyFill="1" applyBorder="1" applyAlignment="1" applyProtection="1">
      <alignment horizontal="center"/>
      <protection locked="0"/>
    </xf>
    <xf numFmtId="167" fontId="3" fillId="0" borderId="46" xfId="0" applyNumberFormat="1" applyFont="1" applyFill="1" applyBorder="1" applyProtection="1"/>
    <xf numFmtId="168" fontId="3" fillId="3" borderId="2" xfId="1" applyNumberFormat="1" applyFont="1" applyFill="1" applyBorder="1" applyProtection="1">
      <protection locked="0"/>
    </xf>
    <xf numFmtId="0" fontId="3" fillId="0" borderId="12" xfId="1" applyNumberFormat="1" applyFont="1" applyFill="1" applyBorder="1" applyAlignment="1" applyProtection="1">
      <alignment horizontal="center"/>
      <protection locked="0"/>
    </xf>
    <xf numFmtId="168" fontId="3" fillId="3" borderId="5" xfId="1" applyNumberFormat="1" applyFont="1" applyFill="1" applyBorder="1" applyProtection="1">
      <protection locked="0"/>
    </xf>
    <xf numFmtId="165" fontId="2" fillId="0" borderId="44" xfId="1" applyFont="1" applyFill="1" applyBorder="1" applyProtection="1"/>
    <xf numFmtId="167" fontId="3" fillId="3" borderId="53" xfId="0" applyNumberFormat="1" applyFont="1" applyFill="1" applyBorder="1" applyAlignment="1" applyProtection="1">
      <alignment horizontal="left"/>
      <protection locked="0"/>
    </xf>
    <xf numFmtId="0" fontId="3" fillId="0" borderId="49" xfId="0" applyFont="1" applyFill="1" applyBorder="1" applyAlignment="1" applyProtection="1">
      <alignment horizontal="left"/>
    </xf>
    <xf numFmtId="167" fontId="3" fillId="0" borderId="4" xfId="0" applyNumberFormat="1" applyFont="1" applyFill="1" applyBorder="1" applyAlignment="1" applyProtection="1">
      <alignment horizontal="left"/>
    </xf>
    <xf numFmtId="0" fontId="2" fillId="0" borderId="21" xfId="1" applyNumberFormat="1" applyFont="1" applyFill="1" applyBorder="1" applyAlignment="1" applyProtection="1">
      <alignment horizontal="center"/>
      <protection locked="0"/>
    </xf>
    <xf numFmtId="167" fontId="3" fillId="0" borderId="7" xfId="0" applyNumberFormat="1" applyFont="1" applyFill="1" applyBorder="1" applyAlignment="1" applyProtection="1">
      <alignment horizontal="left"/>
    </xf>
    <xf numFmtId="0" fontId="2" fillId="0" borderId="5" xfId="0" applyFont="1" applyFill="1" applyBorder="1" applyAlignment="1" applyProtection="1"/>
    <xf numFmtId="49" fontId="6" fillId="0" borderId="5" xfId="0" applyNumberFormat="1" applyFont="1" applyFill="1" applyBorder="1" applyAlignment="1" applyProtection="1">
      <alignment horizontal="right"/>
    </xf>
    <xf numFmtId="0" fontId="3" fillId="0" borderId="5" xfId="1" applyNumberFormat="1" applyFont="1" applyFill="1" applyBorder="1" applyAlignment="1" applyProtection="1">
      <alignment horizontal="center"/>
      <protection locked="0"/>
    </xf>
    <xf numFmtId="0" fontId="2" fillId="0" borderId="6" xfId="1" applyNumberFormat="1" applyFont="1" applyFill="1" applyBorder="1" applyAlignment="1" applyProtection="1">
      <alignment horizontal="center"/>
      <protection locked="0"/>
    </xf>
    <xf numFmtId="0" fontId="4" fillId="0" borderId="7" xfId="0" applyFont="1" applyFill="1" applyBorder="1" applyAlignment="1" applyProtection="1">
      <alignment vertical="top"/>
      <protection locked="0"/>
    </xf>
    <xf numFmtId="0" fontId="2" fillId="0" borderId="5" xfId="0" applyFont="1" applyFill="1" applyBorder="1" applyAlignment="1" applyProtection="1">
      <alignment vertical="top"/>
      <protection locked="0"/>
    </xf>
    <xf numFmtId="166" fontId="3" fillId="0" borderId="40" xfId="0" applyNumberFormat="1" applyFont="1" applyFill="1" applyBorder="1" applyAlignment="1" applyProtection="1">
      <alignment horizontal="center" wrapText="1"/>
    </xf>
    <xf numFmtId="165" fontId="3" fillId="3" borderId="16" xfId="1" applyFont="1" applyFill="1" applyBorder="1" applyAlignment="1" applyProtection="1">
      <protection locked="0"/>
    </xf>
    <xf numFmtId="165" fontId="3" fillId="3" borderId="18" xfId="1" applyFont="1" applyFill="1" applyBorder="1" applyAlignment="1" applyProtection="1">
      <protection locked="0"/>
    </xf>
    <xf numFmtId="165" fontId="3" fillId="3" borderId="20" xfId="1" applyFont="1" applyFill="1" applyBorder="1" applyAlignment="1" applyProtection="1">
      <protection locked="0"/>
    </xf>
    <xf numFmtId="0" fontId="3" fillId="0" borderId="16" xfId="0" applyFont="1" applyFill="1" applyBorder="1" applyAlignment="1" applyProtection="1">
      <alignment horizontal="left"/>
    </xf>
    <xf numFmtId="0" fontId="3" fillId="0" borderId="20" xfId="0" applyFont="1" applyFill="1" applyBorder="1" applyAlignment="1" applyProtection="1">
      <alignment horizontal="left"/>
    </xf>
    <xf numFmtId="0" fontId="13" fillId="3" borderId="31" xfId="0" applyNumberFormat="1" applyFont="1" applyFill="1" applyBorder="1" applyAlignment="1" applyProtection="1">
      <protection locked="0"/>
    </xf>
    <xf numFmtId="0" fontId="13" fillId="3" borderId="20" xfId="0" applyNumberFormat="1" applyFont="1" applyFill="1" applyBorder="1" applyAlignment="1" applyProtection="1">
      <protection locked="0"/>
    </xf>
    <xf numFmtId="0" fontId="2" fillId="3" borderId="28" xfId="0" applyFont="1" applyFill="1" applyBorder="1" applyAlignment="1" applyProtection="1">
      <alignment horizontal="left"/>
      <protection locked="0"/>
    </xf>
    <xf numFmtId="0" fontId="2" fillId="3" borderId="29" xfId="0" applyFont="1" applyFill="1" applyBorder="1" applyAlignment="1" applyProtection="1">
      <alignment horizontal="left"/>
      <protection locked="0"/>
    </xf>
    <xf numFmtId="0" fontId="2" fillId="3" borderId="33" xfId="0" applyFont="1" applyFill="1" applyBorder="1" applyAlignment="1" applyProtection="1">
      <alignment horizontal="left"/>
      <protection locked="0"/>
    </xf>
    <xf numFmtId="0" fontId="2" fillId="3" borderId="12"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26" xfId="0" applyFont="1" applyFill="1" applyBorder="1" applyAlignment="1" applyProtection="1">
      <alignment horizontal="left"/>
      <protection locked="0"/>
    </xf>
    <xf numFmtId="165" fontId="3" fillId="3" borderId="23" xfId="1" applyFont="1" applyFill="1" applyBorder="1" applyAlignment="1" applyProtection="1">
      <protection locked="0"/>
    </xf>
    <xf numFmtId="0" fontId="3" fillId="3" borderId="29" xfId="1" applyNumberFormat="1" applyFont="1" applyFill="1" applyBorder="1" applyAlignment="1" applyProtection="1">
      <alignment horizontal="center"/>
      <protection locked="0"/>
    </xf>
    <xf numFmtId="0" fontId="3" fillId="3" borderId="33" xfId="1" applyNumberFormat="1" applyFont="1" applyFill="1" applyBorder="1" applyAlignment="1" applyProtection="1">
      <alignment horizontal="center"/>
      <protection locked="0"/>
    </xf>
    <xf numFmtId="0" fontId="3" fillId="0" borderId="40" xfId="0" applyFont="1" applyFill="1" applyBorder="1" applyAlignment="1" applyProtection="1">
      <alignment horizontal="center" wrapText="1"/>
    </xf>
    <xf numFmtId="0" fontId="3" fillId="3" borderId="56" xfId="1" applyNumberFormat="1" applyFont="1" applyFill="1" applyBorder="1" applyAlignment="1" applyProtection="1">
      <alignment horizontal="center"/>
      <protection locked="0"/>
    </xf>
    <xf numFmtId="0" fontId="3" fillId="3" borderId="16" xfId="1" applyNumberFormat="1" applyFont="1" applyFill="1" applyBorder="1" applyAlignment="1" applyProtection="1">
      <alignment horizontal="center"/>
      <protection locked="0"/>
    </xf>
    <xf numFmtId="165" fontId="3" fillId="3" borderId="49" xfId="1" applyFont="1" applyFill="1" applyBorder="1" applyAlignment="1" applyProtection="1">
      <protection locked="0"/>
    </xf>
    <xf numFmtId="0" fontId="3" fillId="3" borderId="49" xfId="1" applyNumberFormat="1" applyFont="1" applyFill="1" applyBorder="1" applyAlignment="1" applyProtection="1">
      <alignment horizontal="center"/>
      <protection locked="0"/>
    </xf>
    <xf numFmtId="165" fontId="3" fillId="3" borderId="51" xfId="1" applyFont="1" applyFill="1" applyBorder="1" applyAlignment="1" applyProtection="1">
      <protection locked="0"/>
    </xf>
    <xf numFmtId="0" fontId="3" fillId="3" borderId="20" xfId="1" applyNumberFormat="1" applyFont="1" applyFill="1" applyBorder="1" applyAlignment="1" applyProtection="1">
      <alignment horizontal="center"/>
      <protection locked="0"/>
    </xf>
    <xf numFmtId="167" fontId="3" fillId="0" borderId="57" xfId="0" applyNumberFormat="1" applyFont="1" applyFill="1" applyBorder="1" applyAlignment="1" applyProtection="1">
      <alignment horizontal="left"/>
    </xf>
    <xf numFmtId="0" fontId="2" fillId="0" borderId="55" xfId="0" applyFont="1" applyFill="1" applyBorder="1" applyAlignment="1" applyProtection="1"/>
    <xf numFmtId="165" fontId="2" fillId="0" borderId="9" xfId="1" applyFont="1" applyFill="1" applyBorder="1" applyProtection="1">
      <protection locked="0"/>
    </xf>
    <xf numFmtId="0" fontId="3" fillId="0" borderId="55" xfId="1" applyNumberFormat="1" applyFont="1" applyFill="1" applyBorder="1" applyAlignment="1" applyProtection="1">
      <alignment horizontal="center"/>
      <protection locked="0"/>
    </xf>
    <xf numFmtId="0" fontId="3" fillId="0" borderId="54" xfId="1" applyNumberFormat="1" applyFont="1" applyFill="1" applyBorder="1" applyAlignment="1" applyProtection="1">
      <alignment horizontal="center"/>
      <protection locked="0"/>
    </xf>
    <xf numFmtId="0" fontId="2" fillId="0" borderId="58" xfId="1" applyNumberFormat="1" applyFont="1" applyFill="1" applyBorder="1" applyAlignment="1" applyProtection="1">
      <alignment horizontal="center"/>
      <protection locked="0"/>
    </xf>
    <xf numFmtId="0" fontId="3" fillId="0" borderId="19" xfId="0" applyFont="1" applyFill="1" applyBorder="1" applyAlignment="1" applyProtection="1">
      <alignment horizontal="left"/>
    </xf>
    <xf numFmtId="165" fontId="3" fillId="0" borderId="37" xfId="1" applyFont="1" applyFill="1" applyBorder="1" applyAlignment="1" applyProtection="1">
      <alignment horizontal="right"/>
      <protection locked="0"/>
    </xf>
    <xf numFmtId="165" fontId="3" fillId="0" borderId="38" xfId="1" applyFont="1" applyFill="1" applyBorder="1" applyAlignment="1" applyProtection="1">
      <alignment horizontal="right"/>
      <protection locked="0"/>
    </xf>
    <xf numFmtId="165" fontId="3" fillId="0" borderId="39" xfId="1" applyFont="1" applyFill="1" applyBorder="1" applyAlignment="1" applyProtection="1">
      <alignment horizontal="right"/>
      <protection locked="0"/>
    </xf>
    <xf numFmtId="168" fontId="3" fillId="3" borderId="29" xfId="1" applyNumberFormat="1" applyFont="1" applyFill="1" applyBorder="1" applyProtection="1">
      <protection locked="0"/>
    </xf>
    <xf numFmtId="168" fontId="3" fillId="3" borderId="33" xfId="1" applyNumberFormat="1" applyFont="1" applyFill="1" applyBorder="1" applyProtection="1">
      <protection locked="0"/>
    </xf>
    <xf numFmtId="0" fontId="3" fillId="0" borderId="61" xfId="1" applyNumberFormat="1" applyFont="1" applyFill="1" applyBorder="1" applyAlignment="1" applyProtection="1">
      <alignment horizontal="center"/>
      <protection locked="0"/>
    </xf>
    <xf numFmtId="165" fontId="3" fillId="0" borderId="37" xfId="1" applyFont="1" applyFill="1" applyBorder="1" applyProtection="1"/>
    <xf numFmtId="165" fontId="3" fillId="0" borderId="38" xfId="1" applyFont="1" applyFill="1" applyBorder="1" applyProtection="1"/>
    <xf numFmtId="165" fontId="3" fillId="0" borderId="39" xfId="1" applyFont="1" applyFill="1" applyBorder="1" applyProtection="1"/>
    <xf numFmtId="164" fontId="3" fillId="0" borderId="43" xfId="2" applyFont="1" applyFill="1" applyBorder="1" applyProtection="1"/>
    <xf numFmtId="164" fontId="3" fillId="0" borderId="60" xfId="2" applyFont="1" applyFill="1" applyBorder="1" applyProtection="1"/>
    <xf numFmtId="168" fontId="3" fillId="3" borderId="56" xfId="1" applyNumberFormat="1" applyFont="1" applyFill="1" applyBorder="1" applyProtection="1">
      <protection locked="0"/>
    </xf>
    <xf numFmtId="165" fontId="3" fillId="0" borderId="62" xfId="1" applyFont="1" applyFill="1" applyBorder="1" applyProtection="1"/>
    <xf numFmtId="168" fontId="3" fillId="3" borderId="28" xfId="1" applyNumberFormat="1" applyFont="1" applyFill="1" applyBorder="1" applyProtection="1">
      <protection locked="0"/>
    </xf>
    <xf numFmtId="165" fontId="3" fillId="3" borderId="60" xfId="1" applyFont="1" applyFill="1" applyBorder="1" applyAlignment="1" applyProtection="1">
      <protection locked="0"/>
    </xf>
    <xf numFmtId="165" fontId="0" fillId="0" borderId="0" xfId="1" applyFont="1"/>
    <xf numFmtId="0" fontId="11" fillId="0" borderId="0" xfId="3"/>
    <xf numFmtId="0" fontId="3" fillId="0" borderId="59" xfId="0" applyFont="1" applyFill="1" applyBorder="1" applyAlignment="1" applyProtection="1">
      <alignment horizontal="left"/>
    </xf>
    <xf numFmtId="0" fontId="3" fillId="0" borderId="14" xfId="0" applyFont="1" applyFill="1" applyBorder="1" applyAlignment="1" applyProtection="1">
      <alignment horizontal="left"/>
    </xf>
    <xf numFmtId="0" fontId="3" fillId="0" borderId="25" xfId="0" applyFont="1" applyFill="1" applyBorder="1" applyAlignment="1" applyProtection="1">
      <alignment horizontal="left"/>
    </xf>
    <xf numFmtId="165" fontId="3" fillId="0" borderId="64" xfId="1" applyFont="1" applyFill="1" applyBorder="1" applyProtection="1"/>
    <xf numFmtId="165" fontId="3" fillId="0" borderId="65" xfId="1" applyFont="1" applyFill="1" applyBorder="1" applyProtection="1"/>
    <xf numFmtId="165" fontId="3" fillId="0" borderId="41" xfId="1" applyFont="1" applyFill="1" applyBorder="1" applyProtection="1"/>
    <xf numFmtId="165" fontId="3" fillId="0" borderId="40" xfId="1" applyFont="1" applyFill="1" applyBorder="1" applyAlignment="1" applyProtection="1">
      <alignment horizontal="center"/>
    </xf>
    <xf numFmtId="0" fontId="9" fillId="4" borderId="36" xfId="0" applyFont="1" applyFill="1" applyBorder="1" applyAlignment="1" applyProtection="1">
      <alignment vertical="top"/>
      <protection locked="0"/>
    </xf>
    <xf numFmtId="0" fontId="10" fillId="0" borderId="40" xfId="0" applyFont="1" applyFill="1" applyBorder="1" applyAlignment="1" applyProtection="1">
      <alignment horizontal="left" vertical="top"/>
    </xf>
    <xf numFmtId="49" fontId="10" fillId="0" borderId="36" xfId="0" applyNumberFormat="1" applyFont="1" applyFill="1" applyBorder="1" applyAlignment="1" applyProtection="1">
      <alignment vertical="top"/>
    </xf>
    <xf numFmtId="0" fontId="10" fillId="0" borderId="8" xfId="0" applyNumberFormat="1" applyFont="1" applyFill="1" applyBorder="1" applyAlignment="1" applyProtection="1">
      <alignment horizontal="center" vertical="top"/>
    </xf>
    <xf numFmtId="0" fontId="4" fillId="2" borderId="8" xfId="0" applyFont="1" applyFill="1" applyBorder="1" applyAlignment="1" applyProtection="1">
      <alignment horizontal="left"/>
    </xf>
    <xf numFmtId="0" fontId="4" fillId="2" borderId="9" xfId="0" applyFont="1" applyFill="1" applyBorder="1" applyAlignment="1" applyProtection="1">
      <alignment horizontal="left"/>
    </xf>
    <xf numFmtId="0" fontId="4" fillId="2" borderId="10" xfId="0" applyFont="1" applyFill="1" applyBorder="1" applyAlignment="1" applyProtection="1">
      <alignment horizontal="left"/>
    </xf>
    <xf numFmtId="49" fontId="4" fillId="3" borderId="4" xfId="0" applyNumberFormat="1" applyFont="1" applyFill="1" applyBorder="1" applyAlignment="1" applyProtection="1">
      <alignment horizontal="center"/>
      <protection locked="0"/>
    </xf>
    <xf numFmtId="49" fontId="4" fillId="3" borderId="0" xfId="0" applyNumberFormat="1" applyFont="1" applyFill="1" applyBorder="1" applyAlignment="1" applyProtection="1">
      <alignment horizontal="center"/>
      <protection locked="0"/>
    </xf>
    <xf numFmtId="49" fontId="4" fillId="3" borderId="7" xfId="0" applyNumberFormat="1" applyFont="1" applyFill="1" applyBorder="1" applyAlignment="1" applyProtection="1">
      <alignment horizontal="center"/>
      <protection locked="0"/>
    </xf>
    <xf numFmtId="49" fontId="4" fillId="3" borderId="5" xfId="0" applyNumberFormat="1" applyFont="1" applyFill="1" applyBorder="1" applyAlignment="1" applyProtection="1">
      <alignment horizontal="center"/>
      <protection locked="0"/>
    </xf>
    <xf numFmtId="0" fontId="3" fillId="0" borderId="1"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21" xfId="0" applyFont="1" applyFill="1" applyBorder="1" applyAlignment="1" applyProtection="1">
      <alignment horizontal="left" vertical="top" wrapText="1"/>
    </xf>
    <xf numFmtId="165" fontId="4" fillId="0" borderId="0" xfId="1" applyFont="1" applyFill="1" applyBorder="1" applyAlignment="1" applyProtection="1">
      <alignment horizontal="right"/>
    </xf>
    <xf numFmtId="0" fontId="4" fillId="0" borderId="1"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49" fontId="6" fillId="0" borderId="43" xfId="0" applyNumberFormat="1" applyFont="1" applyFill="1" applyBorder="1" applyAlignment="1" applyProtection="1">
      <alignment horizontal="right"/>
    </xf>
    <xf numFmtId="49" fontId="6" fillId="0" borderId="0" xfId="0" applyNumberFormat="1" applyFont="1" applyFill="1" applyBorder="1" applyAlignment="1" applyProtection="1">
      <alignment horizontal="right"/>
    </xf>
    <xf numFmtId="0" fontId="3" fillId="0" borderId="8" xfId="0" applyFont="1" applyFill="1" applyBorder="1" applyAlignment="1" applyProtection="1">
      <alignment horizontal="center" wrapText="1"/>
    </xf>
    <xf numFmtId="0" fontId="3" fillId="0" borderId="9"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49" fontId="2" fillId="3" borderId="25" xfId="0" applyNumberFormat="1" applyFont="1" applyFill="1" applyBorder="1" applyAlignment="1" applyProtection="1">
      <alignment horizontal="left"/>
      <protection locked="0"/>
    </xf>
    <xf numFmtId="49" fontId="2" fillId="3" borderId="33" xfId="0" applyNumberFormat="1" applyFont="1" applyFill="1" applyBorder="1" applyAlignment="1" applyProtection="1">
      <alignment horizontal="left"/>
      <protection locked="0"/>
    </xf>
    <xf numFmtId="49" fontId="2" fillId="3" borderId="26"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29" xfId="0" applyNumberFormat="1" applyFont="1" applyFill="1" applyBorder="1" applyAlignment="1" applyProtection="1">
      <alignment horizontal="left"/>
      <protection locked="0"/>
    </xf>
    <xf numFmtId="49" fontId="2" fillId="3" borderId="15" xfId="0" applyNumberFormat="1" applyFont="1" applyFill="1" applyBorder="1" applyAlignment="1" applyProtection="1">
      <alignment horizontal="left"/>
      <protection locked="0"/>
    </xf>
    <xf numFmtId="165" fontId="3" fillId="3" borderId="11" xfId="1" applyFont="1" applyFill="1" applyBorder="1" applyAlignment="1" applyProtection="1">
      <alignment horizontal="left"/>
      <protection locked="0"/>
    </xf>
    <xf numFmtId="165" fontId="3" fillId="3" borderId="28" xfId="1" applyFont="1" applyFill="1" applyBorder="1" applyAlignment="1" applyProtection="1">
      <alignment horizontal="left"/>
      <protection locked="0"/>
    </xf>
    <xf numFmtId="165" fontId="3" fillId="3" borderId="12" xfId="1" applyFont="1" applyFill="1" applyBorder="1" applyAlignment="1" applyProtection="1">
      <alignment horizontal="left"/>
      <protection locked="0"/>
    </xf>
    <xf numFmtId="0" fontId="4" fillId="0" borderId="1"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0" fontId="9" fillId="3" borderId="8" xfId="0" applyFont="1" applyFill="1" applyBorder="1" applyAlignment="1" applyProtection="1">
      <alignment horizontal="left" vertical="top"/>
      <protection locked="0"/>
    </xf>
    <xf numFmtId="0" fontId="9" fillId="3" borderId="9" xfId="0" applyFont="1" applyFill="1" applyBorder="1" applyAlignment="1" applyProtection="1">
      <alignment horizontal="left" vertical="top"/>
      <protection locked="0"/>
    </xf>
    <xf numFmtId="0" fontId="9" fillId="3" borderId="10" xfId="0" applyFont="1" applyFill="1" applyBorder="1" applyAlignment="1" applyProtection="1">
      <alignment horizontal="left" vertical="top"/>
      <protection locked="0"/>
    </xf>
    <xf numFmtId="0" fontId="11" fillId="2" borderId="8" xfId="3" applyFill="1" applyBorder="1" applyAlignment="1" applyProtection="1">
      <alignment horizontal="left"/>
      <protection locked="0"/>
    </xf>
    <xf numFmtId="0" fontId="11" fillId="2" borderId="9" xfId="3" applyFill="1" applyBorder="1" applyAlignment="1" applyProtection="1">
      <alignment horizontal="left"/>
      <protection locked="0"/>
    </xf>
    <xf numFmtId="0" fontId="11" fillId="2" borderId="10" xfId="3" applyFill="1" applyBorder="1" applyAlignment="1" applyProtection="1">
      <alignment horizontal="left"/>
      <protection locked="0"/>
    </xf>
    <xf numFmtId="0" fontId="10" fillId="3" borderId="8"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4" fillId="0" borderId="8" xfId="0" applyFont="1" applyFill="1" applyBorder="1" applyAlignment="1" applyProtection="1">
      <alignment horizontal="right" vertical="top" wrapText="1"/>
    </xf>
    <xf numFmtId="0" fontId="4" fillId="0" borderId="10" xfId="0" applyFont="1" applyFill="1" applyBorder="1" applyAlignment="1" applyProtection="1">
      <alignment horizontal="right" vertical="top" wrapText="1"/>
    </xf>
    <xf numFmtId="49" fontId="15" fillId="3" borderId="8" xfId="0" applyNumberFormat="1" applyFont="1" applyFill="1" applyBorder="1" applyAlignment="1" applyProtection="1">
      <alignment horizontal="left" vertical="top" wrapText="1"/>
      <protection locked="0"/>
    </xf>
    <xf numFmtId="49" fontId="15" fillId="3" borderId="9" xfId="0" applyNumberFormat="1" applyFont="1" applyFill="1" applyBorder="1" applyAlignment="1" applyProtection="1">
      <alignment horizontal="left" vertical="top" wrapText="1"/>
      <protection locked="0"/>
    </xf>
    <xf numFmtId="49" fontId="15" fillId="3" borderId="10" xfId="0" applyNumberFormat="1"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0"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165" fontId="4" fillId="0" borderId="0" xfId="1" applyNumberFormat="1" applyFont="1" applyFill="1" applyBorder="1" applyAlignment="1" applyProtection="1">
      <alignment horizontal="right"/>
    </xf>
    <xf numFmtId="0" fontId="4" fillId="3" borderId="7"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6" xfId="0" applyFont="1" applyFill="1" applyBorder="1" applyAlignment="1" applyProtection="1">
      <alignment horizontal="left" vertical="top"/>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167" fontId="4" fillId="3" borderId="4" xfId="0" applyNumberFormat="1" applyFont="1" applyFill="1" applyBorder="1" applyAlignment="1" applyProtection="1">
      <alignment horizontal="left"/>
      <protection locked="0"/>
    </xf>
    <xf numFmtId="167" fontId="4" fillId="3" borderId="0" xfId="0" applyNumberFormat="1" applyFont="1" applyFill="1" applyBorder="1" applyAlignment="1" applyProtection="1">
      <alignment horizontal="left"/>
      <protection locked="0"/>
    </xf>
    <xf numFmtId="167" fontId="4" fillId="3" borderId="7" xfId="0" applyNumberFormat="1" applyFont="1" applyFill="1" applyBorder="1" applyAlignment="1" applyProtection="1">
      <alignment horizontal="left"/>
      <protection locked="0"/>
    </xf>
    <xf numFmtId="167" fontId="4" fillId="3" borderId="5" xfId="0" applyNumberFormat="1" applyFont="1" applyFill="1" applyBorder="1" applyAlignment="1" applyProtection="1">
      <alignment horizontal="left"/>
      <protection locked="0"/>
    </xf>
    <xf numFmtId="49" fontId="4" fillId="3" borderId="4" xfId="0" applyNumberFormat="1" applyFont="1" applyFill="1" applyBorder="1" applyAlignment="1" applyProtection="1">
      <protection locked="0"/>
    </xf>
    <xf numFmtId="49" fontId="4" fillId="3" borderId="0" xfId="0" applyNumberFormat="1" applyFont="1" applyFill="1" applyBorder="1" applyAlignment="1" applyProtection="1">
      <protection locked="0"/>
    </xf>
    <xf numFmtId="49" fontId="2" fillId="3" borderId="0" xfId="0" applyNumberFormat="1" applyFont="1" applyFill="1" applyBorder="1" applyAlignment="1" applyProtection="1">
      <protection locked="0"/>
    </xf>
    <xf numFmtId="49" fontId="2" fillId="3" borderId="7" xfId="0" applyNumberFormat="1" applyFont="1" applyFill="1" applyBorder="1" applyAlignment="1" applyProtection="1">
      <protection locked="0"/>
    </xf>
    <xf numFmtId="49" fontId="2" fillId="3" borderId="5" xfId="0" applyNumberFormat="1" applyFont="1" applyFill="1" applyBorder="1" applyAlignment="1" applyProtection="1">
      <protection locked="0"/>
    </xf>
    <xf numFmtId="0" fontId="4" fillId="3" borderId="4" xfId="0" applyFont="1" applyFill="1" applyBorder="1" applyAlignment="1" applyProtection="1">
      <alignment horizontal="left"/>
      <protection locked="0"/>
    </xf>
    <xf numFmtId="0" fontId="4" fillId="3" borderId="0" xfId="0" applyFont="1" applyFill="1" applyBorder="1" applyAlignment="1" applyProtection="1">
      <alignment horizontal="left"/>
      <protection locked="0"/>
    </xf>
    <xf numFmtId="0" fontId="4" fillId="3" borderId="21" xfId="0" applyFont="1" applyFill="1" applyBorder="1" applyAlignment="1" applyProtection="1">
      <alignment horizontal="left"/>
      <protection locked="0"/>
    </xf>
    <xf numFmtId="0" fontId="4" fillId="3" borderId="7" xfId="0" applyFont="1" applyFill="1" applyBorder="1" applyAlignment="1" applyProtection="1">
      <alignment horizontal="left"/>
      <protection locked="0"/>
    </xf>
    <xf numFmtId="0" fontId="4" fillId="3" borderId="5" xfId="0" applyFont="1" applyFill="1" applyBorder="1" applyAlignment="1" applyProtection="1">
      <alignment horizontal="left"/>
      <protection locked="0"/>
    </xf>
    <xf numFmtId="0" fontId="4" fillId="3" borderId="6" xfId="0"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9" xfId="0"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0" fontId="3" fillId="4" borderId="33" xfId="0" applyFont="1" applyFill="1" applyBorder="1" applyAlignment="1" applyProtection="1">
      <alignment horizontal="left"/>
      <protection locked="0"/>
    </xf>
    <xf numFmtId="0" fontId="11" fillId="2" borderId="32" xfId="3" applyFill="1" applyBorder="1" applyAlignment="1" applyProtection="1">
      <alignment horizontal="left"/>
      <protection locked="0"/>
    </xf>
    <xf numFmtId="0" fontId="11" fillId="2" borderId="33" xfId="3" applyFill="1" applyBorder="1" applyAlignment="1" applyProtection="1">
      <alignment horizontal="left"/>
      <protection locked="0"/>
    </xf>
    <xf numFmtId="0" fontId="11" fillId="2" borderId="5" xfId="3" applyFill="1" applyBorder="1" applyAlignment="1" applyProtection="1">
      <alignment horizontal="left"/>
      <protection locked="0"/>
    </xf>
    <xf numFmtId="0" fontId="11" fillId="2" borderId="41" xfId="3" applyFill="1" applyBorder="1" applyAlignment="1" applyProtection="1">
      <alignment horizontal="left"/>
      <protection locked="0"/>
    </xf>
    <xf numFmtId="0" fontId="3" fillId="0" borderId="36" xfId="0" applyFont="1" applyFill="1" applyBorder="1" applyAlignment="1" applyProtection="1">
      <alignment horizontal="center" wrapText="1"/>
    </xf>
    <xf numFmtId="0" fontId="3" fillId="4" borderId="23" xfId="0" applyFont="1" applyFill="1" applyBorder="1" applyAlignment="1" applyProtection="1">
      <alignment horizontal="left"/>
      <protection locked="0"/>
    </xf>
    <xf numFmtId="0" fontId="3" fillId="4" borderId="56" xfId="0" applyFont="1" applyFill="1" applyBorder="1" applyAlignment="1" applyProtection="1">
      <alignment horizontal="left"/>
      <protection locked="0"/>
    </xf>
    <xf numFmtId="165" fontId="6" fillId="0" borderId="0" xfId="1" applyFont="1" applyFill="1" applyBorder="1" applyAlignment="1" applyProtection="1">
      <alignment horizontal="right"/>
    </xf>
    <xf numFmtId="0" fontId="13" fillId="3" borderId="23" xfId="0" applyNumberFormat="1" applyFont="1" applyFill="1" applyBorder="1" applyAlignment="1" applyProtection="1">
      <alignment horizontal="left"/>
      <protection locked="0"/>
    </xf>
    <xf numFmtId="0" fontId="13" fillId="3" borderId="31" xfId="0" applyNumberFormat="1" applyFont="1" applyFill="1" applyBorder="1" applyAlignment="1" applyProtection="1">
      <alignment horizontal="left"/>
      <protection locked="0"/>
    </xf>
    <xf numFmtId="0" fontId="13" fillId="3" borderId="14" xfId="0" applyNumberFormat="1" applyFont="1" applyFill="1" applyBorder="1" applyAlignment="1" applyProtection="1">
      <alignment horizontal="left"/>
      <protection locked="0"/>
    </xf>
    <xf numFmtId="0" fontId="13" fillId="3" borderId="15" xfId="0" applyNumberFormat="1" applyFont="1" applyFill="1" applyBorder="1" applyAlignment="1" applyProtection="1">
      <alignment horizontal="left"/>
      <protection locked="0"/>
    </xf>
    <xf numFmtId="0" fontId="13" fillId="3" borderId="25" xfId="0" applyNumberFormat="1" applyFont="1" applyFill="1" applyBorder="1" applyAlignment="1" applyProtection="1">
      <alignment horizontal="left"/>
      <protection locked="0"/>
    </xf>
    <xf numFmtId="0" fontId="13" fillId="3" borderId="26" xfId="0" applyNumberFormat="1" applyFont="1" applyFill="1" applyBorder="1" applyAlignment="1" applyProtection="1">
      <alignment horizontal="left"/>
      <protection locked="0"/>
    </xf>
    <xf numFmtId="166" fontId="3" fillId="0" borderId="8" xfId="0" applyNumberFormat="1" applyFont="1" applyFill="1" applyBorder="1" applyAlignment="1" applyProtection="1">
      <alignment horizontal="center" wrapText="1"/>
    </xf>
    <xf numFmtId="166" fontId="3" fillId="0" borderId="9" xfId="0" applyNumberFormat="1" applyFont="1" applyFill="1" applyBorder="1" applyAlignment="1" applyProtection="1">
      <alignment horizontal="center" wrapText="1"/>
    </xf>
    <xf numFmtId="166" fontId="3" fillId="0" borderId="10" xfId="0" applyNumberFormat="1" applyFont="1" applyFill="1" applyBorder="1" applyAlignment="1" applyProtection="1">
      <alignment horizontal="center" wrapText="1"/>
    </xf>
    <xf numFmtId="165" fontId="3" fillId="3" borderId="25" xfId="1" applyFont="1" applyFill="1" applyBorder="1" applyAlignment="1" applyProtection="1">
      <alignment horizontal="left"/>
      <protection locked="0"/>
    </xf>
    <xf numFmtId="165" fontId="3" fillId="3" borderId="33" xfId="1" applyFont="1" applyFill="1" applyBorder="1" applyAlignment="1" applyProtection="1">
      <alignment horizontal="left"/>
      <protection locked="0"/>
    </xf>
    <xf numFmtId="165" fontId="3" fillId="3" borderId="26" xfId="1" applyFont="1" applyFill="1" applyBorder="1" applyAlignment="1" applyProtection="1">
      <alignment horizontal="left"/>
      <protection locked="0"/>
    </xf>
    <xf numFmtId="165" fontId="3" fillId="3" borderId="14" xfId="1" applyFont="1" applyFill="1" applyBorder="1" applyAlignment="1" applyProtection="1">
      <alignment horizontal="left"/>
      <protection locked="0"/>
    </xf>
    <xf numFmtId="165" fontId="3" fillId="3" borderId="29" xfId="1" applyFont="1" applyFill="1" applyBorder="1" applyAlignment="1" applyProtection="1">
      <alignment horizontal="left"/>
      <protection locked="0"/>
    </xf>
    <xf numFmtId="165" fontId="3" fillId="3" borderId="15" xfId="1" applyFont="1" applyFill="1" applyBorder="1" applyAlignment="1" applyProtection="1">
      <alignment horizontal="left"/>
      <protection locked="0"/>
    </xf>
    <xf numFmtId="49" fontId="9" fillId="0" borderId="8" xfId="0" applyNumberFormat="1" applyFont="1" applyFill="1" applyBorder="1" applyAlignment="1" applyProtection="1">
      <alignment horizontal="left" vertical="top"/>
    </xf>
    <xf numFmtId="49" fontId="9" fillId="0" borderId="9" xfId="0" applyNumberFormat="1" applyFont="1" applyFill="1" applyBorder="1" applyAlignment="1" applyProtection="1">
      <alignment horizontal="left" vertical="top"/>
    </xf>
    <xf numFmtId="49" fontId="9" fillId="0" borderId="10" xfId="0" applyNumberFormat="1" applyFont="1" applyFill="1" applyBorder="1" applyAlignment="1" applyProtection="1">
      <alignment horizontal="left" vertical="top"/>
    </xf>
    <xf numFmtId="0" fontId="10" fillId="0" borderId="8"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10" fillId="0" borderId="10"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4" fillId="2" borderId="8" xfId="0" applyFont="1" applyFill="1" applyBorder="1" applyAlignment="1" applyProtection="1">
      <alignment horizontal="right" vertical="top" wrapText="1"/>
    </xf>
    <xf numFmtId="0" fontId="4" fillId="2" borderId="10" xfId="0" applyFont="1" applyFill="1" applyBorder="1" applyAlignment="1" applyProtection="1">
      <alignment horizontal="right" vertical="top" wrapText="1"/>
    </xf>
    <xf numFmtId="49" fontId="14" fillId="0" borderId="7" xfId="0" applyNumberFormat="1"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49" fontId="8" fillId="0" borderId="9" xfId="0" applyNumberFormat="1" applyFont="1" applyFill="1" applyBorder="1" applyAlignment="1" applyProtection="1">
      <alignment horizontal="center" vertical="top" wrapText="1"/>
    </xf>
    <xf numFmtId="49" fontId="8" fillId="0" borderId="10" xfId="0" applyNumberFormat="1" applyFont="1" applyFill="1" applyBorder="1" applyAlignment="1" applyProtection="1">
      <alignment horizontal="center" vertical="top" wrapText="1"/>
    </xf>
    <xf numFmtId="0" fontId="3" fillId="4" borderId="11" xfId="0" applyFont="1" applyFill="1" applyBorder="1" applyAlignment="1" applyProtection="1">
      <alignment horizontal="left"/>
      <protection locked="0"/>
    </xf>
    <xf numFmtId="0" fontId="3" fillId="4" borderId="28" xfId="0" applyFont="1" applyFill="1" applyBorder="1" applyAlignment="1" applyProtection="1">
      <alignment horizontal="left"/>
      <protection locked="0"/>
    </xf>
    <xf numFmtId="0" fontId="3" fillId="0" borderId="1" xfId="0" applyFont="1" applyFill="1" applyBorder="1" applyAlignment="1" applyProtection="1">
      <alignment horizontal="center" wrapText="1"/>
    </xf>
    <xf numFmtId="0" fontId="3" fillId="0" borderId="2" xfId="0" applyFont="1" applyFill="1" applyBorder="1" applyAlignment="1" applyProtection="1">
      <alignment horizontal="center" wrapText="1"/>
    </xf>
    <xf numFmtId="0" fontId="3" fillId="0" borderId="3" xfId="0" applyFont="1" applyFill="1" applyBorder="1" applyAlignment="1" applyProtection="1">
      <alignment horizontal="center" wrapText="1"/>
    </xf>
    <xf numFmtId="165" fontId="3" fillId="3" borderId="25" xfId="1" applyFont="1" applyFill="1" applyBorder="1" applyAlignment="1" applyProtection="1">
      <alignment horizontal="center"/>
      <protection locked="0"/>
    </xf>
    <xf numFmtId="165" fontId="3" fillId="3" borderId="33" xfId="1" applyFont="1" applyFill="1" applyBorder="1" applyAlignment="1" applyProtection="1">
      <alignment horizontal="center"/>
      <protection locked="0"/>
    </xf>
    <xf numFmtId="165" fontId="3" fillId="3" borderId="26" xfId="1" applyFont="1" applyFill="1" applyBorder="1" applyAlignment="1" applyProtection="1">
      <alignment horizontal="center"/>
      <protection locked="0"/>
    </xf>
    <xf numFmtId="165" fontId="3" fillId="3" borderId="14" xfId="1" applyFont="1" applyFill="1" applyBorder="1" applyAlignment="1" applyProtection="1">
      <alignment horizontal="center"/>
      <protection locked="0"/>
    </xf>
    <xf numFmtId="165" fontId="3" fillId="3" borderId="29" xfId="1" applyFont="1" applyFill="1" applyBorder="1" applyAlignment="1" applyProtection="1">
      <alignment horizontal="center"/>
      <protection locked="0"/>
    </xf>
    <xf numFmtId="165" fontId="3" fillId="3" borderId="15" xfId="1" applyFont="1" applyFill="1" applyBorder="1" applyAlignment="1" applyProtection="1">
      <alignment horizontal="center"/>
      <protection locked="0"/>
    </xf>
    <xf numFmtId="165" fontId="3" fillId="3" borderId="11" xfId="1" applyFont="1" applyFill="1" applyBorder="1" applyAlignment="1" applyProtection="1">
      <alignment horizontal="center"/>
      <protection locked="0"/>
    </xf>
    <xf numFmtId="165" fontId="3" fillId="3" borderId="28" xfId="1" applyFont="1" applyFill="1" applyBorder="1" applyAlignment="1" applyProtection="1">
      <alignment horizontal="center"/>
      <protection locked="0"/>
    </xf>
    <xf numFmtId="165" fontId="3" fillId="3" borderId="12" xfId="1" applyFont="1" applyFill="1" applyBorder="1" applyAlignment="1" applyProtection="1">
      <alignment horizontal="center"/>
      <protection locked="0"/>
    </xf>
    <xf numFmtId="0" fontId="4" fillId="2" borderId="7" xfId="0" applyFont="1" applyFill="1" applyBorder="1" applyAlignment="1" applyProtection="1">
      <alignment horizontal="left"/>
    </xf>
    <xf numFmtId="0" fontId="4" fillId="2" borderId="5" xfId="0" applyFont="1" applyFill="1" applyBorder="1" applyAlignment="1" applyProtection="1">
      <alignment horizontal="left"/>
    </xf>
    <xf numFmtId="0" fontId="4" fillId="2" borderId="6" xfId="0" applyFont="1" applyFill="1" applyBorder="1" applyAlignment="1" applyProtection="1">
      <alignment horizontal="left"/>
    </xf>
    <xf numFmtId="49" fontId="6" fillId="0" borderId="54" xfId="0" applyNumberFormat="1" applyFont="1" applyFill="1" applyBorder="1" applyAlignment="1" applyProtection="1">
      <alignment horizontal="right"/>
    </xf>
    <xf numFmtId="49" fontId="6" fillId="0" borderId="9" xfId="0" applyNumberFormat="1" applyFont="1" applyFill="1" applyBorder="1" applyAlignment="1" applyProtection="1">
      <alignment horizontal="right"/>
    </xf>
    <xf numFmtId="49" fontId="14" fillId="0" borderId="7" xfId="0" applyNumberFormat="1" applyFont="1" applyFill="1" applyBorder="1" applyAlignment="1" applyProtection="1">
      <alignment horizontal="left" vertical="top" wrapText="1"/>
    </xf>
    <xf numFmtId="0" fontId="14" fillId="0" borderId="5"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165" fontId="3" fillId="0" borderId="48" xfId="1" applyFont="1" applyFill="1" applyBorder="1" applyProtection="1">
      <protection locked="0"/>
    </xf>
    <xf numFmtId="165" fontId="3" fillId="0" borderId="49" xfId="1" applyFont="1" applyFill="1" applyBorder="1" applyProtection="1">
      <protection locked="0"/>
    </xf>
    <xf numFmtId="165" fontId="3" fillId="0" borderId="50" xfId="1" applyFont="1" applyFill="1" applyBorder="1" applyProtection="1">
      <protection locked="0"/>
    </xf>
    <xf numFmtId="165" fontId="3" fillId="0" borderId="30" xfId="1" applyFont="1" applyFill="1" applyBorder="1" applyProtection="1">
      <protection locked="0"/>
    </xf>
    <xf numFmtId="165" fontId="3" fillId="0" borderId="18" xfId="1" applyFont="1" applyFill="1" applyBorder="1" applyProtection="1">
      <protection locked="0"/>
    </xf>
    <xf numFmtId="165" fontId="3" fillId="0" borderId="24" xfId="1" applyFont="1" applyFill="1" applyBorder="1" applyProtection="1">
      <protection locked="0"/>
    </xf>
    <xf numFmtId="165" fontId="3" fillId="0" borderId="66" xfId="1" applyFont="1" applyFill="1" applyBorder="1" applyProtection="1">
      <protection locked="0"/>
    </xf>
    <xf numFmtId="165" fontId="3" fillId="0" borderId="51" xfId="1" applyFont="1" applyFill="1" applyBorder="1" applyProtection="1">
      <protection locked="0"/>
    </xf>
    <xf numFmtId="165" fontId="3" fillId="0" borderId="63" xfId="1" applyFont="1" applyFill="1" applyBorder="1" applyProtection="1">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F7A9EC"/>
      <color rgb="FFFF00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jc-cnm.gc.ca/directive/app_d.php?lang=eng" TargetMode="External"/><Relationship Id="rId1" Type="http://schemas.openxmlformats.org/officeDocument/2006/relationships/hyperlink" Target="https://www.bankofcanada.ca/rates/exchange/currency-converter/https:/www.bankofcanada.ca/rates/exchange/currency-converte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ankofcanada.ca/rates/exchange/currency-converter/https:/www.bankofcanada.ca/rates/exchange/currency-converter/" TargetMode="External"/><Relationship Id="rId2" Type="http://schemas.openxmlformats.org/officeDocument/2006/relationships/hyperlink" Target="http://www.njc-cnm.gc.ca/directive/app_d.php?lang=eng" TargetMode="External"/><Relationship Id="rId1" Type="http://schemas.openxmlformats.org/officeDocument/2006/relationships/hyperlink" Target="http://www.njc-cnm.gc.ca/directive/app_d.php?lang=en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ankofcanada.ca/rates/exchange/currency-converter/https:/www.bankofcanada.ca/rates/exchange/currency-converter/" TargetMode="External"/><Relationship Id="rId2" Type="http://schemas.openxmlformats.org/officeDocument/2006/relationships/hyperlink" Target="http://www.njc-cnm.gc.ca/directive/app_d.php?lang=eng" TargetMode="External"/><Relationship Id="rId1" Type="http://schemas.openxmlformats.org/officeDocument/2006/relationships/hyperlink" Target="http://www.njc-cnm.gc.ca/directive/app_d.php?lang=eng"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6_Business%20Travel%20Rate%20Schedule%20(UPDATED%202022-04-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P83"/>
  <sheetViews>
    <sheetView tabSelected="1" zoomScale="85" zoomScaleNormal="85" zoomScalePageLayoutView="80" workbookViewId="0">
      <selection activeCell="B1" sqref="B1:D1"/>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6" s="2" customFormat="1" ht="38.25" x14ac:dyDescent="0.25">
      <c r="A1" s="36" t="s">
        <v>0</v>
      </c>
      <c r="B1" s="218"/>
      <c r="C1" s="219"/>
      <c r="D1" s="220"/>
      <c r="E1" s="38" t="s">
        <v>74</v>
      </c>
      <c r="F1" s="25"/>
      <c r="G1" s="40" t="s">
        <v>99</v>
      </c>
      <c r="H1" s="181"/>
      <c r="I1" s="227" t="s">
        <v>44</v>
      </c>
      <c r="J1" s="228"/>
      <c r="K1" s="35"/>
      <c r="L1" s="41" t="s">
        <v>79</v>
      </c>
      <c r="M1" s="235"/>
      <c r="N1" s="236"/>
      <c r="O1" s="236"/>
      <c r="P1" s="237"/>
    </row>
    <row r="2" spans="1:16" ht="34.5" customHeight="1" x14ac:dyDescent="0.2">
      <c r="A2" s="37" t="s">
        <v>78</v>
      </c>
      <c r="B2" s="232"/>
      <c r="C2" s="233"/>
      <c r="D2" s="234"/>
      <c r="E2" s="39" t="s">
        <v>77</v>
      </c>
      <c r="F2" s="224"/>
      <c r="G2" s="225"/>
      <c r="H2" s="226"/>
      <c r="I2" s="227" t="s">
        <v>82</v>
      </c>
      <c r="J2" s="228"/>
      <c r="K2" s="229" t="s">
        <v>107</v>
      </c>
      <c r="L2" s="230"/>
      <c r="M2" s="230"/>
      <c r="N2" s="230"/>
      <c r="O2" s="230"/>
      <c r="P2" s="231"/>
    </row>
    <row r="3" spans="1:16" ht="18" customHeight="1" x14ac:dyDescent="0.25">
      <c r="A3" s="221" t="s">
        <v>97</v>
      </c>
      <c r="B3" s="222"/>
      <c r="C3" s="222"/>
      <c r="D3" s="222"/>
      <c r="E3" s="222"/>
      <c r="F3" s="222"/>
      <c r="G3" s="222"/>
      <c r="H3" s="222"/>
      <c r="I3" s="222"/>
      <c r="J3" s="222"/>
      <c r="K3" s="222"/>
      <c r="L3" s="222"/>
      <c r="M3" s="222"/>
      <c r="N3" s="222"/>
      <c r="O3" s="222"/>
      <c r="P3" s="223"/>
    </row>
    <row r="4" spans="1:16" ht="21" customHeight="1" x14ac:dyDescent="0.2">
      <c r="A4" s="185" t="s">
        <v>96</v>
      </c>
      <c r="B4" s="186"/>
      <c r="C4" s="186"/>
      <c r="D4" s="186"/>
      <c r="E4" s="186"/>
      <c r="F4" s="186"/>
      <c r="G4" s="186"/>
      <c r="H4" s="186"/>
      <c r="I4" s="186"/>
      <c r="J4" s="186"/>
      <c r="K4" s="186"/>
      <c r="L4" s="186"/>
      <c r="M4" s="186"/>
      <c r="N4" s="186"/>
      <c r="O4" s="186"/>
      <c r="P4" s="187"/>
    </row>
    <row r="5" spans="1:16" ht="40.5" customHeight="1" x14ac:dyDescent="0.2">
      <c r="A5" s="54" t="s">
        <v>1</v>
      </c>
      <c r="B5" s="54" t="s">
        <v>3</v>
      </c>
      <c r="C5" s="55" t="s">
        <v>2</v>
      </c>
      <c r="D5" s="279" t="s">
        <v>4</v>
      </c>
      <c r="E5" s="280"/>
      <c r="F5" s="281"/>
      <c r="G5" s="57" t="s">
        <v>108</v>
      </c>
      <c r="H5" s="57" t="s">
        <v>110</v>
      </c>
      <c r="I5" s="57" t="s">
        <v>111</v>
      </c>
      <c r="J5" s="55" t="s">
        <v>101</v>
      </c>
      <c r="K5" s="55" t="s">
        <v>73</v>
      </c>
      <c r="L5" s="55" t="s">
        <v>91</v>
      </c>
      <c r="M5" s="55" t="s">
        <v>5</v>
      </c>
      <c r="N5" s="55" t="s">
        <v>6</v>
      </c>
      <c r="O5" s="55" t="s">
        <v>7</v>
      </c>
      <c r="P5" s="55" t="s">
        <v>8</v>
      </c>
    </row>
    <row r="6" spans="1:16" ht="19.5" customHeight="1" x14ac:dyDescent="0.2">
      <c r="A6" s="61"/>
      <c r="B6" s="62"/>
      <c r="C6" s="134"/>
      <c r="D6" s="212"/>
      <c r="E6" s="213"/>
      <c r="F6" s="214"/>
      <c r="G6" s="128">
        <v>0</v>
      </c>
      <c r="H6" s="128">
        <v>0</v>
      </c>
      <c r="I6" s="140">
        <v>0</v>
      </c>
      <c r="J6" s="157">
        <f>SUM(G6:I6)</f>
        <v>0</v>
      </c>
      <c r="K6" s="111">
        <v>1</v>
      </c>
      <c r="L6" s="14">
        <f>+J6*K6</f>
        <v>0</v>
      </c>
      <c r="M6" s="112" t="e">
        <f>VLOOKUP(B6,$A$54:$B$83,2,TRUE)</f>
        <v>#N/A</v>
      </c>
      <c r="N6" s="65"/>
      <c r="O6" s="65"/>
      <c r="P6" s="66"/>
    </row>
    <row r="7" spans="1:16" ht="19.5" customHeight="1" x14ac:dyDescent="0.2">
      <c r="A7" s="11"/>
      <c r="B7" s="20"/>
      <c r="C7" s="135"/>
      <c r="D7" s="285"/>
      <c r="E7" s="286"/>
      <c r="F7" s="287"/>
      <c r="G7" s="127">
        <v>0</v>
      </c>
      <c r="H7" s="127">
        <v>0</v>
      </c>
      <c r="I7" s="53">
        <v>0</v>
      </c>
      <c r="J7" s="158">
        <f>SUM(G7:I7)</f>
        <v>0</v>
      </c>
      <c r="K7" s="48">
        <v>1</v>
      </c>
      <c r="L7" s="15">
        <f t="shared" ref="L7:L19" si="0">+J7*K7</f>
        <v>0</v>
      </c>
      <c r="M7" s="27" t="e">
        <f t="shared" ref="M7:M19" si="1">VLOOKUP(B7,$A$54:$B$83,2,TRUE)</f>
        <v>#N/A</v>
      </c>
      <c r="N7" s="21"/>
      <c r="O7" s="21"/>
      <c r="P7" s="22"/>
    </row>
    <row r="8" spans="1:16" ht="19.5" customHeight="1" x14ac:dyDescent="0.2">
      <c r="A8" s="11"/>
      <c r="B8" s="20"/>
      <c r="C8" s="135"/>
      <c r="D8" s="285"/>
      <c r="E8" s="286"/>
      <c r="F8" s="287"/>
      <c r="G8" s="127">
        <v>0</v>
      </c>
      <c r="H8" s="127">
        <v>0</v>
      </c>
      <c r="I8" s="53">
        <v>0</v>
      </c>
      <c r="J8" s="158">
        <f>SUM(G8:I8)</f>
        <v>0</v>
      </c>
      <c r="K8" s="48">
        <v>1</v>
      </c>
      <c r="L8" s="15">
        <f t="shared" si="0"/>
        <v>0</v>
      </c>
      <c r="M8" s="27" t="e">
        <f t="shared" si="1"/>
        <v>#N/A</v>
      </c>
      <c r="N8" s="21"/>
      <c r="O8" s="21"/>
      <c r="P8" s="22"/>
    </row>
    <row r="9" spans="1:16" ht="19.5" customHeight="1" x14ac:dyDescent="0.2">
      <c r="A9" s="11"/>
      <c r="B9" s="20"/>
      <c r="C9" s="135"/>
      <c r="D9" s="285"/>
      <c r="E9" s="286"/>
      <c r="F9" s="287"/>
      <c r="G9" s="127">
        <v>0</v>
      </c>
      <c r="H9" s="127">
        <v>0</v>
      </c>
      <c r="I9" s="53">
        <v>0</v>
      </c>
      <c r="J9" s="158">
        <f>SUM(G9:I9)</f>
        <v>0</v>
      </c>
      <c r="K9" s="48">
        <v>1</v>
      </c>
      <c r="L9" s="15">
        <f t="shared" si="0"/>
        <v>0</v>
      </c>
      <c r="M9" s="27" t="e">
        <f t="shared" si="1"/>
        <v>#N/A</v>
      </c>
      <c r="N9" s="21"/>
      <c r="O9" s="21"/>
      <c r="P9" s="22"/>
    </row>
    <row r="10" spans="1:16" ht="19.5" customHeight="1" x14ac:dyDescent="0.2">
      <c r="A10" s="11"/>
      <c r="B10" s="20"/>
      <c r="C10" s="135"/>
      <c r="D10" s="285"/>
      <c r="E10" s="286"/>
      <c r="F10" s="287"/>
      <c r="G10" s="127">
        <v>0</v>
      </c>
      <c r="H10" s="127">
        <v>0</v>
      </c>
      <c r="I10" s="53">
        <v>0</v>
      </c>
      <c r="J10" s="158">
        <f t="shared" ref="J10:J19" si="2">SUM(G10:I10)</f>
        <v>0</v>
      </c>
      <c r="K10" s="48">
        <v>1</v>
      </c>
      <c r="L10" s="15">
        <f t="shared" si="0"/>
        <v>0</v>
      </c>
      <c r="M10" s="27" t="e">
        <f t="shared" si="1"/>
        <v>#N/A</v>
      </c>
      <c r="N10" s="21"/>
      <c r="O10" s="21"/>
      <c r="P10" s="22"/>
    </row>
    <row r="11" spans="1:16" ht="19.5" customHeight="1" x14ac:dyDescent="0.2">
      <c r="A11" s="11"/>
      <c r="B11" s="20"/>
      <c r="C11" s="135"/>
      <c r="D11" s="285"/>
      <c r="E11" s="286"/>
      <c r="F11" s="287"/>
      <c r="G11" s="127">
        <v>0</v>
      </c>
      <c r="H11" s="127">
        <v>0</v>
      </c>
      <c r="I11" s="53">
        <v>0</v>
      </c>
      <c r="J11" s="158">
        <f t="shared" si="2"/>
        <v>0</v>
      </c>
      <c r="K11" s="48">
        <v>1</v>
      </c>
      <c r="L11" s="15">
        <f t="shared" si="0"/>
        <v>0</v>
      </c>
      <c r="M11" s="27" t="e">
        <f t="shared" si="1"/>
        <v>#N/A</v>
      </c>
      <c r="N11" s="21"/>
      <c r="O11" s="21"/>
      <c r="P11" s="22"/>
    </row>
    <row r="12" spans="1:16" ht="19.5" customHeight="1" x14ac:dyDescent="0.2">
      <c r="A12" s="11"/>
      <c r="B12" s="20"/>
      <c r="C12" s="135"/>
      <c r="D12" s="285"/>
      <c r="E12" s="286"/>
      <c r="F12" s="287"/>
      <c r="G12" s="127">
        <v>0</v>
      </c>
      <c r="H12" s="127">
        <v>0</v>
      </c>
      <c r="I12" s="53">
        <v>0</v>
      </c>
      <c r="J12" s="158">
        <f t="shared" si="2"/>
        <v>0</v>
      </c>
      <c r="K12" s="48">
        <v>1</v>
      </c>
      <c r="L12" s="15">
        <f t="shared" si="0"/>
        <v>0</v>
      </c>
      <c r="M12" s="27" t="e">
        <f t="shared" si="1"/>
        <v>#N/A</v>
      </c>
      <c r="N12" s="21"/>
      <c r="O12" s="21"/>
      <c r="P12" s="22"/>
    </row>
    <row r="13" spans="1:16" ht="19.5" customHeight="1" x14ac:dyDescent="0.2">
      <c r="A13" s="11"/>
      <c r="B13" s="20"/>
      <c r="C13" s="135"/>
      <c r="D13" s="285"/>
      <c r="E13" s="286"/>
      <c r="F13" s="287"/>
      <c r="G13" s="127">
        <v>0</v>
      </c>
      <c r="H13" s="127">
        <v>0</v>
      </c>
      <c r="I13" s="53">
        <v>0</v>
      </c>
      <c r="J13" s="158">
        <f t="shared" si="2"/>
        <v>0</v>
      </c>
      <c r="K13" s="48">
        <v>1</v>
      </c>
      <c r="L13" s="15">
        <f t="shared" si="0"/>
        <v>0</v>
      </c>
      <c r="M13" s="27" t="e">
        <f t="shared" si="1"/>
        <v>#N/A</v>
      </c>
      <c r="N13" s="21"/>
      <c r="O13" s="21"/>
      <c r="P13" s="22"/>
    </row>
    <row r="14" spans="1:16" ht="19.5" customHeight="1" x14ac:dyDescent="0.2">
      <c r="A14" s="13"/>
      <c r="B14" s="20"/>
      <c r="C14" s="135"/>
      <c r="D14" s="285"/>
      <c r="E14" s="286"/>
      <c r="F14" s="287"/>
      <c r="G14" s="127">
        <v>0</v>
      </c>
      <c r="H14" s="127">
        <v>0</v>
      </c>
      <c r="I14" s="53">
        <v>0</v>
      </c>
      <c r="J14" s="158">
        <f t="shared" si="2"/>
        <v>0</v>
      </c>
      <c r="K14" s="48">
        <v>1</v>
      </c>
      <c r="L14" s="15">
        <f t="shared" si="0"/>
        <v>0</v>
      </c>
      <c r="M14" s="27" t="e">
        <f t="shared" si="1"/>
        <v>#N/A</v>
      </c>
      <c r="N14" s="21"/>
      <c r="O14" s="21"/>
      <c r="P14" s="22"/>
    </row>
    <row r="15" spans="1:16" ht="19.5" customHeight="1" x14ac:dyDescent="0.2">
      <c r="A15" s="13"/>
      <c r="B15" s="20"/>
      <c r="C15" s="135"/>
      <c r="D15" s="285"/>
      <c r="E15" s="286"/>
      <c r="F15" s="287"/>
      <c r="G15" s="127">
        <v>0</v>
      </c>
      <c r="H15" s="127">
        <v>0</v>
      </c>
      <c r="I15" s="53">
        <v>0</v>
      </c>
      <c r="J15" s="158">
        <f t="shared" si="2"/>
        <v>0</v>
      </c>
      <c r="K15" s="48">
        <v>1</v>
      </c>
      <c r="L15" s="15">
        <f t="shared" si="0"/>
        <v>0</v>
      </c>
      <c r="M15" s="27" t="e">
        <f t="shared" si="1"/>
        <v>#N/A</v>
      </c>
      <c r="N15" s="21"/>
      <c r="O15" s="21"/>
      <c r="P15" s="22"/>
    </row>
    <row r="16" spans="1:16" ht="19.5" customHeight="1" x14ac:dyDescent="0.2">
      <c r="A16" s="13"/>
      <c r="B16" s="20"/>
      <c r="C16" s="135"/>
      <c r="D16" s="285"/>
      <c r="E16" s="286"/>
      <c r="F16" s="287"/>
      <c r="G16" s="127">
        <v>0</v>
      </c>
      <c r="H16" s="127">
        <v>0</v>
      </c>
      <c r="I16" s="53">
        <v>0</v>
      </c>
      <c r="J16" s="158">
        <f t="shared" si="2"/>
        <v>0</v>
      </c>
      <c r="K16" s="48">
        <v>1</v>
      </c>
      <c r="L16" s="15">
        <f t="shared" si="0"/>
        <v>0</v>
      </c>
      <c r="M16" s="27" t="e">
        <f t="shared" si="1"/>
        <v>#N/A</v>
      </c>
      <c r="N16" s="21"/>
      <c r="O16" s="21"/>
      <c r="P16" s="22"/>
    </row>
    <row r="17" spans="1:16" ht="19.5" customHeight="1" x14ac:dyDescent="0.2">
      <c r="A17" s="13"/>
      <c r="B17" s="20"/>
      <c r="C17" s="135"/>
      <c r="D17" s="285"/>
      <c r="E17" s="286"/>
      <c r="F17" s="287"/>
      <c r="G17" s="127">
        <v>0</v>
      </c>
      <c r="H17" s="127">
        <v>0</v>
      </c>
      <c r="I17" s="53">
        <v>0</v>
      </c>
      <c r="J17" s="158">
        <f t="shared" si="2"/>
        <v>0</v>
      </c>
      <c r="K17" s="48">
        <v>1</v>
      </c>
      <c r="L17" s="15">
        <f t="shared" si="0"/>
        <v>0</v>
      </c>
      <c r="M17" s="27" t="e">
        <f t="shared" si="1"/>
        <v>#N/A</v>
      </c>
      <c r="N17" s="21"/>
      <c r="O17" s="21"/>
      <c r="P17" s="22"/>
    </row>
    <row r="18" spans="1:16" ht="19.5" customHeight="1" x14ac:dyDescent="0.2">
      <c r="A18" s="13"/>
      <c r="B18" s="20"/>
      <c r="C18" s="135"/>
      <c r="D18" s="285"/>
      <c r="E18" s="286"/>
      <c r="F18" s="287"/>
      <c r="G18" s="127">
        <v>0</v>
      </c>
      <c r="H18" s="127">
        <v>0</v>
      </c>
      <c r="I18" s="53">
        <v>0</v>
      </c>
      <c r="J18" s="158">
        <f t="shared" si="2"/>
        <v>0</v>
      </c>
      <c r="K18" s="48">
        <v>1</v>
      </c>
      <c r="L18" s="15">
        <f t="shared" si="0"/>
        <v>0</v>
      </c>
      <c r="M18" s="27" t="e">
        <f t="shared" si="1"/>
        <v>#N/A</v>
      </c>
      <c r="N18" s="21"/>
      <c r="O18" s="21"/>
      <c r="P18" s="22"/>
    </row>
    <row r="19" spans="1:16" ht="19.5" customHeight="1" x14ac:dyDescent="0.2">
      <c r="A19" s="67"/>
      <c r="B19" s="68"/>
      <c r="C19" s="136"/>
      <c r="D19" s="282"/>
      <c r="E19" s="283"/>
      <c r="F19" s="284"/>
      <c r="G19" s="129">
        <v>0</v>
      </c>
      <c r="H19" s="129">
        <v>0</v>
      </c>
      <c r="I19" s="70">
        <v>0</v>
      </c>
      <c r="J19" s="159">
        <f t="shared" si="2"/>
        <v>0</v>
      </c>
      <c r="K19" s="113">
        <v>1</v>
      </c>
      <c r="L19" s="26">
        <f t="shared" si="0"/>
        <v>0</v>
      </c>
      <c r="M19" s="34" t="e">
        <f t="shared" si="1"/>
        <v>#N/A</v>
      </c>
      <c r="N19" s="71"/>
      <c r="O19" s="71"/>
      <c r="P19" s="72"/>
    </row>
    <row r="20" spans="1:16" ht="14.1" customHeight="1" x14ac:dyDescent="0.2">
      <c r="A20" s="58"/>
      <c r="B20" s="73"/>
      <c r="C20" s="74"/>
      <c r="D20" s="201" t="s">
        <v>76</v>
      </c>
      <c r="E20" s="202"/>
      <c r="F20" s="202"/>
      <c r="G20" s="202"/>
      <c r="H20" s="202"/>
      <c r="I20" s="202"/>
      <c r="J20" s="32">
        <f>SUM(J6:J19)</f>
        <v>0</v>
      </c>
      <c r="K20" s="75" t="s">
        <v>72</v>
      </c>
      <c r="L20" s="76">
        <f>SUM(L6:L19)</f>
        <v>0</v>
      </c>
      <c r="M20" s="30"/>
      <c r="N20" s="59"/>
      <c r="O20" s="59"/>
      <c r="P20" s="60"/>
    </row>
    <row r="21" spans="1:16" ht="20.25" customHeight="1" x14ac:dyDescent="0.2">
      <c r="A21" s="77" t="s">
        <v>86</v>
      </c>
      <c r="B21" s="78"/>
      <c r="C21" s="78"/>
      <c r="D21" s="78"/>
      <c r="E21" s="78"/>
      <c r="F21" s="78"/>
      <c r="G21" s="78"/>
      <c r="H21" s="78"/>
      <c r="I21" s="78"/>
      <c r="J21" s="78"/>
      <c r="K21" s="78"/>
      <c r="L21" s="78"/>
      <c r="M21" s="78"/>
      <c r="N21" s="78"/>
      <c r="O21" s="78"/>
      <c r="P21" s="79"/>
    </row>
    <row r="22" spans="1:16" ht="38.25" customHeight="1" x14ac:dyDescent="0.2">
      <c r="A22" s="54" t="s">
        <v>1</v>
      </c>
      <c r="B22" s="55" t="s">
        <v>3</v>
      </c>
      <c r="C22" s="55" t="s">
        <v>2</v>
      </c>
      <c r="D22" s="203" t="s">
        <v>112</v>
      </c>
      <c r="E22" s="204"/>
      <c r="F22" s="205"/>
      <c r="G22" s="57" t="s">
        <v>108</v>
      </c>
      <c r="H22" s="57" t="s">
        <v>110</v>
      </c>
      <c r="I22" s="57" t="s">
        <v>111</v>
      </c>
      <c r="J22" s="55" t="s">
        <v>101</v>
      </c>
      <c r="K22" s="55" t="s">
        <v>73</v>
      </c>
      <c r="L22" s="55" t="s">
        <v>92</v>
      </c>
      <c r="M22" s="55" t="s">
        <v>5</v>
      </c>
      <c r="N22" s="55" t="s">
        <v>6</v>
      </c>
      <c r="O22" s="55" t="s">
        <v>7</v>
      </c>
      <c r="P22" s="55" t="s">
        <v>8</v>
      </c>
    </row>
    <row r="23" spans="1:16" ht="18.75" customHeight="1" x14ac:dyDescent="0.2">
      <c r="A23" s="61"/>
      <c r="B23" s="80" t="s">
        <v>81</v>
      </c>
      <c r="C23" s="137"/>
      <c r="D23" s="212"/>
      <c r="E23" s="213"/>
      <c r="F23" s="214"/>
      <c r="G23" s="127">
        <v>0</v>
      </c>
      <c r="H23" s="127">
        <v>0</v>
      </c>
      <c r="I23" s="53">
        <v>0</v>
      </c>
      <c r="J23" s="157">
        <f>SUM(G23:I23)</f>
        <v>0</v>
      </c>
      <c r="K23" s="111">
        <v>1</v>
      </c>
      <c r="L23" s="14">
        <f>+J23*K23</f>
        <v>0</v>
      </c>
      <c r="M23" s="112" t="e">
        <f>VLOOKUP(B23,$D$54:$E$55,2,FALSE)</f>
        <v>#N/A</v>
      </c>
      <c r="N23" s="65"/>
      <c r="O23" s="65"/>
      <c r="P23" s="66"/>
    </row>
    <row r="24" spans="1:16" ht="18.75" customHeight="1" x14ac:dyDescent="0.2">
      <c r="A24" s="11"/>
      <c r="B24" s="10" t="s">
        <v>81</v>
      </c>
      <c r="C24" s="138"/>
      <c r="D24" s="209"/>
      <c r="E24" s="210"/>
      <c r="F24" s="211"/>
      <c r="G24" s="127">
        <v>0</v>
      </c>
      <c r="H24" s="127">
        <v>0</v>
      </c>
      <c r="I24" s="53">
        <v>0</v>
      </c>
      <c r="J24" s="158">
        <f>SUM(G24:I24)</f>
        <v>0</v>
      </c>
      <c r="K24" s="48">
        <v>1</v>
      </c>
      <c r="L24" s="15">
        <f t="shared" ref="L24:L26" si="3">+J24*K24</f>
        <v>0</v>
      </c>
      <c r="M24" s="27" t="e">
        <f>VLOOKUP(B24,$D$54:$E$55,2,FALSE)</f>
        <v>#N/A</v>
      </c>
      <c r="N24" s="21"/>
      <c r="O24" s="21"/>
      <c r="P24" s="22"/>
    </row>
    <row r="25" spans="1:16" ht="18.75" customHeight="1" x14ac:dyDescent="0.2">
      <c r="A25" s="11"/>
      <c r="B25" s="10" t="s">
        <v>81</v>
      </c>
      <c r="C25" s="138"/>
      <c r="D25" s="209"/>
      <c r="E25" s="210"/>
      <c r="F25" s="211"/>
      <c r="G25" s="127">
        <v>0</v>
      </c>
      <c r="H25" s="127">
        <v>0</v>
      </c>
      <c r="I25" s="53">
        <v>0</v>
      </c>
      <c r="J25" s="158">
        <f>SUM(G25:I25)</f>
        <v>0</v>
      </c>
      <c r="K25" s="48">
        <v>1</v>
      </c>
      <c r="L25" s="15">
        <f t="shared" si="3"/>
        <v>0</v>
      </c>
      <c r="M25" s="27" t="e">
        <f>VLOOKUP(B25,$D$54:$E$55,2,FALSE)</f>
        <v>#N/A</v>
      </c>
      <c r="N25" s="21"/>
      <c r="O25" s="21"/>
      <c r="P25" s="22"/>
    </row>
    <row r="26" spans="1:16" ht="18.75" customHeight="1" x14ac:dyDescent="0.2">
      <c r="A26" s="82"/>
      <c r="B26" s="83" t="s">
        <v>81</v>
      </c>
      <c r="C26" s="139"/>
      <c r="D26" s="206"/>
      <c r="E26" s="207"/>
      <c r="F26" s="208"/>
      <c r="G26" s="129">
        <v>0</v>
      </c>
      <c r="H26" s="129">
        <v>0</v>
      </c>
      <c r="I26" s="70">
        <v>0</v>
      </c>
      <c r="J26" s="159">
        <f>SUM(G26:I26)</f>
        <v>0</v>
      </c>
      <c r="K26" s="113">
        <v>1</v>
      </c>
      <c r="L26" s="26">
        <f t="shared" si="3"/>
        <v>0</v>
      </c>
      <c r="M26" s="34" t="e">
        <f>VLOOKUP(B26,$D$54:$E$55,2,FALSE)</f>
        <v>#N/A</v>
      </c>
      <c r="N26" s="71"/>
      <c r="O26" s="71"/>
      <c r="P26" s="72"/>
    </row>
    <row r="27" spans="1:16" ht="14.1" customHeight="1" x14ac:dyDescent="0.2">
      <c r="A27" s="92"/>
      <c r="B27" s="93"/>
      <c r="C27" s="93"/>
      <c r="D27" s="201" t="s">
        <v>76</v>
      </c>
      <c r="E27" s="202"/>
      <c r="F27" s="202"/>
      <c r="G27" s="202"/>
      <c r="H27" s="202"/>
      <c r="I27" s="202"/>
      <c r="J27" s="94">
        <f>SUM(J23:J26)</f>
        <v>0</v>
      </c>
      <c r="K27" s="95"/>
      <c r="L27" s="96">
        <f>SUM(L23:L26)</f>
        <v>0</v>
      </c>
      <c r="M27" s="30"/>
      <c r="N27" s="59"/>
      <c r="O27" s="59"/>
      <c r="P27" s="60"/>
    </row>
    <row r="28" spans="1:16" ht="21" customHeight="1" x14ac:dyDescent="0.2">
      <c r="A28" s="185" t="s">
        <v>106</v>
      </c>
      <c r="B28" s="186"/>
      <c r="C28" s="186"/>
      <c r="D28" s="186"/>
      <c r="E28" s="186"/>
      <c r="F28" s="186"/>
      <c r="G28" s="186"/>
      <c r="H28" s="186"/>
      <c r="I28" s="186"/>
      <c r="J28" s="186"/>
      <c r="K28" s="186"/>
      <c r="L28" s="186"/>
      <c r="M28" s="186"/>
      <c r="N28" s="186"/>
      <c r="O28" s="186"/>
      <c r="P28" s="187"/>
    </row>
    <row r="29" spans="1:16" ht="21" customHeight="1" x14ac:dyDescent="0.25">
      <c r="A29" s="265" t="s">
        <v>94</v>
      </c>
      <c r="B29" s="266"/>
      <c r="C29" s="266"/>
      <c r="D29" s="266"/>
      <c r="E29" s="266"/>
      <c r="F29" s="266"/>
      <c r="G29" s="266"/>
      <c r="H29" s="266"/>
      <c r="I29" s="266"/>
      <c r="J29" s="266"/>
      <c r="K29" s="266"/>
      <c r="L29" s="267"/>
      <c r="M29" s="266"/>
      <c r="N29" s="266"/>
      <c r="O29" s="266"/>
      <c r="P29" s="268"/>
    </row>
    <row r="30" spans="1:16" ht="38.25" customHeight="1" x14ac:dyDescent="0.2">
      <c r="A30" s="54" t="s">
        <v>1</v>
      </c>
      <c r="B30" s="55" t="s">
        <v>3</v>
      </c>
      <c r="C30" s="269" t="s">
        <v>95</v>
      </c>
      <c r="D30" s="269"/>
      <c r="E30" s="269"/>
      <c r="F30" s="180" t="s">
        <v>9</v>
      </c>
      <c r="G30" s="180" t="s">
        <v>10</v>
      </c>
      <c r="H30" s="180" t="s">
        <v>11</v>
      </c>
      <c r="I30" s="180" t="s">
        <v>12</v>
      </c>
      <c r="J30" s="55" t="s">
        <v>102</v>
      </c>
      <c r="K30" s="86" t="s">
        <v>73</v>
      </c>
      <c r="L30" s="55" t="s">
        <v>93</v>
      </c>
      <c r="M30" s="55" t="s">
        <v>5</v>
      </c>
      <c r="N30" s="55" t="s">
        <v>6</v>
      </c>
      <c r="O30" s="55" t="s">
        <v>7</v>
      </c>
      <c r="P30" s="55" t="s">
        <v>8</v>
      </c>
    </row>
    <row r="31" spans="1:16" ht="19.5" customHeight="1" x14ac:dyDescent="0.2">
      <c r="A31" s="61"/>
      <c r="B31" s="174" t="s">
        <v>13</v>
      </c>
      <c r="C31" s="270"/>
      <c r="D31" s="271"/>
      <c r="E31" s="271"/>
      <c r="F31" s="324">
        <f>IF(OR(ISNUMBER(SEARCH("Breakfast",C31))),'Rates 2022-04-01'!$C$4,0)</f>
        <v>0</v>
      </c>
      <c r="G31" s="325">
        <f>IF(OR(ISNUMBER(SEARCH("Lunch",C31))),'Rates 2022-04-01'!$C$5,0)</f>
        <v>0</v>
      </c>
      <c r="H31" s="325">
        <f>IF(OR(ISNUMBER(SEARCH("Dinner",C31))),'Rates 2022-04-01'!$C$6,0)</f>
        <v>0</v>
      </c>
      <c r="I31" s="326">
        <f>IF(OR(ISNUMBER(SEARCH("Incidentals",C31))),'Rates 2022-04-01'!$C$8,0)</f>
        <v>0</v>
      </c>
      <c r="J31" s="177">
        <f>SUM(F31:I31)</f>
        <v>0</v>
      </c>
      <c r="K31" s="111">
        <v>1</v>
      </c>
      <c r="L31" s="31">
        <f>+J31*K31</f>
        <v>0</v>
      </c>
      <c r="M31" s="162">
        <v>61400</v>
      </c>
      <c r="N31" s="65"/>
      <c r="O31" s="65"/>
      <c r="P31" s="66"/>
    </row>
    <row r="32" spans="1:16" ht="19.5" customHeight="1" x14ac:dyDescent="0.2">
      <c r="A32" s="11"/>
      <c r="B32" s="175" t="s">
        <v>13</v>
      </c>
      <c r="C32" s="261"/>
      <c r="D32" s="262"/>
      <c r="E32" s="262"/>
      <c r="F32" s="327">
        <f>IF(OR(ISNUMBER(SEARCH("Breakfast",C32))),'Rates 2022-04-01'!$C$4,0)</f>
        <v>0</v>
      </c>
      <c r="G32" s="328">
        <f>IF(OR(ISNUMBER(SEARCH("Lunch",C32))),'Rates 2022-04-01'!$C$5,0)</f>
        <v>0</v>
      </c>
      <c r="H32" s="328">
        <f>IF(OR(ISNUMBER(SEARCH("Dinner",C32))),'Rates 2022-04-01'!$C$6,0)</f>
        <v>0</v>
      </c>
      <c r="I32" s="329">
        <f>IF(OR(ISNUMBER(SEARCH("Incidentals",C32))),'Rates 2022-04-01'!$C$8,0)</f>
        <v>0</v>
      </c>
      <c r="J32" s="178">
        <f t="shared" ref="J32:J36" si="4">SUM(F32:I32)</f>
        <v>0</v>
      </c>
      <c r="K32" s="160">
        <v>1</v>
      </c>
      <c r="L32" s="32">
        <f t="shared" ref="L32:L39" si="5">+J32*K32</f>
        <v>0</v>
      </c>
      <c r="M32" s="27">
        <v>61400</v>
      </c>
      <c r="N32" s="21"/>
      <c r="O32" s="21"/>
      <c r="P32" s="22"/>
    </row>
    <row r="33" spans="1:16" ht="19.5" customHeight="1" x14ac:dyDescent="0.2">
      <c r="A33" s="11"/>
      <c r="B33" s="175" t="s">
        <v>13</v>
      </c>
      <c r="C33" s="261"/>
      <c r="D33" s="262"/>
      <c r="E33" s="262"/>
      <c r="F33" s="327">
        <f>IF(OR(ISNUMBER(SEARCH("Breakfast",C33))),'Rates 2022-04-01'!$C$4,0)</f>
        <v>0</v>
      </c>
      <c r="G33" s="328">
        <f>IF(OR(ISNUMBER(SEARCH("Lunch",C33))),'Rates 2022-04-01'!$C$5,0)</f>
        <v>0</v>
      </c>
      <c r="H33" s="328">
        <f>IF(OR(ISNUMBER(SEARCH("Dinner",C33))),'Rates 2022-04-01'!$C$6,0)</f>
        <v>0</v>
      </c>
      <c r="I33" s="329">
        <f>IF(OR(ISNUMBER(SEARCH("Incidentals",C33))),'Rates 2022-04-01'!$C$8,0)</f>
        <v>0</v>
      </c>
      <c r="J33" s="178">
        <f t="shared" si="4"/>
        <v>0</v>
      </c>
      <c r="K33" s="160">
        <v>1</v>
      </c>
      <c r="L33" s="32">
        <f t="shared" si="5"/>
        <v>0</v>
      </c>
      <c r="M33" s="27">
        <v>61400</v>
      </c>
      <c r="N33" s="21"/>
      <c r="O33" s="21"/>
      <c r="P33" s="22"/>
    </row>
    <row r="34" spans="1:16" ht="19.5" customHeight="1" x14ac:dyDescent="0.2">
      <c r="A34" s="11"/>
      <c r="B34" s="175" t="s">
        <v>13</v>
      </c>
      <c r="C34" s="261"/>
      <c r="D34" s="262"/>
      <c r="E34" s="262"/>
      <c r="F34" s="327">
        <f>IF(OR(ISNUMBER(SEARCH("Breakfast",C34))),'Rates 2022-04-01'!$C$4,0)</f>
        <v>0</v>
      </c>
      <c r="G34" s="328">
        <f>IF(OR(ISNUMBER(SEARCH("Lunch",C34))),'Rates 2022-04-01'!$C$5,0)</f>
        <v>0</v>
      </c>
      <c r="H34" s="328">
        <f>IF(OR(ISNUMBER(SEARCH("Dinner",C34))),'Rates 2022-04-01'!$C$6,0)</f>
        <v>0</v>
      </c>
      <c r="I34" s="329">
        <f>IF(OR(ISNUMBER(SEARCH("Incidentals",C34))),'Rates 2022-04-01'!$C$8,0)</f>
        <v>0</v>
      </c>
      <c r="J34" s="178">
        <f t="shared" si="4"/>
        <v>0</v>
      </c>
      <c r="K34" s="160">
        <v>1</v>
      </c>
      <c r="L34" s="32">
        <f t="shared" si="5"/>
        <v>0</v>
      </c>
      <c r="M34" s="27">
        <v>61400</v>
      </c>
      <c r="N34" s="21"/>
      <c r="O34" s="21"/>
      <c r="P34" s="22"/>
    </row>
    <row r="35" spans="1:16" ht="19.5" customHeight="1" x14ac:dyDescent="0.2">
      <c r="A35" s="11"/>
      <c r="B35" s="175" t="s">
        <v>13</v>
      </c>
      <c r="C35" s="261"/>
      <c r="D35" s="262"/>
      <c r="E35" s="262"/>
      <c r="F35" s="327">
        <f>IF(OR(ISNUMBER(SEARCH("Breakfast",C35))),'Rates 2022-04-01'!$C$4,0)</f>
        <v>0</v>
      </c>
      <c r="G35" s="328">
        <f>IF(OR(ISNUMBER(SEARCH("Lunch",C35))),'Rates 2022-04-01'!$C$5,0)</f>
        <v>0</v>
      </c>
      <c r="H35" s="328">
        <f>IF(OR(ISNUMBER(SEARCH("Dinner",C35))),'Rates 2022-04-01'!$C$6,0)</f>
        <v>0</v>
      </c>
      <c r="I35" s="329">
        <f>IF(OR(ISNUMBER(SEARCH("Incidentals",C35))),'Rates 2022-04-01'!$C$8,0)</f>
        <v>0</v>
      </c>
      <c r="J35" s="178">
        <f t="shared" si="4"/>
        <v>0</v>
      </c>
      <c r="K35" s="160">
        <v>1</v>
      </c>
      <c r="L35" s="32">
        <f t="shared" si="5"/>
        <v>0</v>
      </c>
      <c r="M35" s="30">
        <v>61400</v>
      </c>
      <c r="N35" s="21"/>
      <c r="O35" s="21"/>
      <c r="P35" s="22"/>
    </row>
    <row r="36" spans="1:16" ht="19.5" customHeight="1" x14ac:dyDescent="0.2">
      <c r="A36" s="82"/>
      <c r="B36" s="176" t="s">
        <v>13</v>
      </c>
      <c r="C36" s="263"/>
      <c r="D36" s="264"/>
      <c r="E36" s="264"/>
      <c r="F36" s="330">
        <f>IF(OR(ISNUMBER(SEARCH("Breakfast",C36))),'Rates 2022-04-01'!$C$4,0)</f>
        <v>0</v>
      </c>
      <c r="G36" s="331">
        <f>IF(OR(ISNUMBER(SEARCH("Lunch",C36))),'Rates 2022-04-01'!$C$5,0)</f>
        <v>0</v>
      </c>
      <c r="H36" s="331">
        <f>IF(OR(ISNUMBER(SEARCH("Dinner",C36))),'Rates 2022-04-01'!$C$6,0)</f>
        <v>0</v>
      </c>
      <c r="I36" s="332">
        <f>IF(OR(ISNUMBER(SEARCH("Incidentals",C36))),'Rates 2022-04-01'!$C$8,0)</f>
        <v>0</v>
      </c>
      <c r="J36" s="179">
        <f t="shared" si="4"/>
        <v>0</v>
      </c>
      <c r="K36" s="161">
        <v>1</v>
      </c>
      <c r="L36" s="33">
        <f t="shared" si="5"/>
        <v>0</v>
      </c>
      <c r="M36" s="34">
        <v>61400</v>
      </c>
      <c r="N36" s="71"/>
      <c r="O36" s="71"/>
      <c r="P36" s="72"/>
    </row>
    <row r="37" spans="1:16" ht="19.5" customHeight="1" x14ac:dyDescent="0.2">
      <c r="A37" s="108"/>
      <c r="B37" s="42" t="s">
        <v>113</v>
      </c>
      <c r="C37" s="132" t="s">
        <v>109</v>
      </c>
      <c r="D37" s="42" t="s">
        <v>114</v>
      </c>
      <c r="E37" s="273" t="s">
        <v>109</v>
      </c>
      <c r="F37" s="274"/>
      <c r="G37" s="43" t="s">
        <v>71</v>
      </c>
      <c r="H37" s="18">
        <v>0</v>
      </c>
      <c r="I37" s="166">
        <v>0.55000000000000004</v>
      </c>
      <c r="J37" s="163">
        <f>I37*H37</f>
        <v>0</v>
      </c>
      <c r="K37" s="168">
        <v>1</v>
      </c>
      <c r="L37" s="31">
        <f t="shared" si="5"/>
        <v>0</v>
      </c>
      <c r="M37" s="29">
        <v>61400</v>
      </c>
      <c r="N37" s="23"/>
      <c r="O37" s="23"/>
      <c r="P37" s="24"/>
    </row>
    <row r="38" spans="1:16" ht="19.5" customHeight="1" x14ac:dyDescent="0.2">
      <c r="A38" s="17"/>
      <c r="B38" s="42" t="s">
        <v>113</v>
      </c>
      <c r="C38" s="132" t="s">
        <v>109</v>
      </c>
      <c r="D38" s="42" t="s">
        <v>114</v>
      </c>
      <c r="E38" s="275" t="s">
        <v>109</v>
      </c>
      <c r="F38" s="276"/>
      <c r="G38" s="43" t="s">
        <v>71</v>
      </c>
      <c r="H38" s="19">
        <v>0</v>
      </c>
      <c r="I38" s="166">
        <v>0.55000000000000004</v>
      </c>
      <c r="J38" s="169">
        <f t="shared" ref="J38:J39" si="6">I38*H38</f>
        <v>0</v>
      </c>
      <c r="K38" s="160">
        <v>1</v>
      </c>
      <c r="L38" s="32">
        <f t="shared" si="5"/>
        <v>0</v>
      </c>
      <c r="M38" s="27">
        <v>61400</v>
      </c>
      <c r="N38" s="21"/>
      <c r="O38" s="21"/>
      <c r="P38" s="22"/>
    </row>
    <row r="39" spans="1:16" ht="19.5" customHeight="1" x14ac:dyDescent="0.2">
      <c r="A39" s="88"/>
      <c r="B39" s="131" t="s">
        <v>113</v>
      </c>
      <c r="C39" s="133" t="s">
        <v>109</v>
      </c>
      <c r="D39" s="131" t="s">
        <v>114</v>
      </c>
      <c r="E39" s="277" t="s">
        <v>109</v>
      </c>
      <c r="F39" s="278"/>
      <c r="G39" s="90" t="s">
        <v>71</v>
      </c>
      <c r="H39" s="91">
        <v>0</v>
      </c>
      <c r="I39" s="167">
        <v>0.55000000000000004</v>
      </c>
      <c r="J39" s="33">
        <f t="shared" si="6"/>
        <v>0</v>
      </c>
      <c r="K39" s="161">
        <v>1</v>
      </c>
      <c r="L39" s="33">
        <f t="shared" si="5"/>
        <v>0</v>
      </c>
      <c r="M39" s="34">
        <v>61400</v>
      </c>
      <c r="N39" s="71"/>
      <c r="O39" s="71"/>
      <c r="P39" s="72"/>
    </row>
    <row r="40" spans="1:16" ht="19.5" customHeight="1" x14ac:dyDescent="0.2">
      <c r="A40" s="97"/>
      <c r="B40" s="98"/>
      <c r="C40" s="98"/>
      <c r="D40" s="202" t="s">
        <v>76</v>
      </c>
      <c r="E40" s="202"/>
      <c r="F40" s="202"/>
      <c r="G40" s="202"/>
      <c r="H40" s="202"/>
      <c r="I40" s="202"/>
      <c r="J40" s="33">
        <f>SUM(J31:J39)</f>
        <v>0</v>
      </c>
      <c r="K40" s="100"/>
      <c r="L40" s="87">
        <f>SUM(L31:L39)</f>
        <v>0</v>
      </c>
      <c r="M40" s="101"/>
      <c r="N40" s="101"/>
      <c r="O40" s="101"/>
      <c r="P40" s="102"/>
    </row>
    <row r="41" spans="1:16" ht="19.5" customHeight="1" x14ac:dyDescent="0.2">
      <c r="A41" s="97"/>
      <c r="B41" s="98"/>
      <c r="C41" s="98"/>
      <c r="D41" s="99"/>
      <c r="E41" s="99"/>
      <c r="F41" s="99"/>
      <c r="G41" s="99"/>
      <c r="H41" s="99"/>
      <c r="I41" s="99" t="s">
        <v>72</v>
      </c>
      <c r="J41" s="198" t="s">
        <v>84</v>
      </c>
      <c r="K41" s="198"/>
      <c r="L41" s="105">
        <f>+L40+L27+L20</f>
        <v>0</v>
      </c>
      <c r="M41" s="101"/>
      <c r="N41" s="101"/>
      <c r="O41" s="101"/>
      <c r="P41" s="102"/>
    </row>
    <row r="42" spans="1:16" ht="19.5" customHeight="1" x14ac:dyDescent="0.2">
      <c r="A42" s="97"/>
      <c r="B42" s="98"/>
      <c r="C42" s="98"/>
      <c r="D42" s="202" t="s">
        <v>72</v>
      </c>
      <c r="E42" s="202"/>
      <c r="F42" s="202"/>
      <c r="G42" s="202"/>
      <c r="H42" s="202"/>
      <c r="I42" s="202"/>
      <c r="J42" s="272" t="s">
        <v>105</v>
      </c>
      <c r="K42" s="272"/>
      <c r="L42" s="106">
        <f>+'Expense Report Page 2'!L41+'Expense Report Page 3'!L41</f>
        <v>0</v>
      </c>
      <c r="M42" s="101"/>
      <c r="N42" s="101"/>
      <c r="O42" s="101"/>
      <c r="P42" s="102"/>
    </row>
    <row r="43" spans="1:16" ht="12.75" customHeight="1" x14ac:dyDescent="0.2">
      <c r="A43" s="192" t="s">
        <v>14</v>
      </c>
      <c r="B43" s="193"/>
      <c r="C43" s="193"/>
      <c r="D43" s="193"/>
      <c r="E43" s="194"/>
      <c r="F43" s="198" t="s">
        <v>72</v>
      </c>
      <c r="G43" s="198"/>
      <c r="H43" s="198"/>
      <c r="I43" s="198"/>
      <c r="J43" s="240" t="s">
        <v>15</v>
      </c>
      <c r="K43" s="240"/>
      <c r="L43" s="103">
        <f>+L41+L42</f>
        <v>0</v>
      </c>
      <c r="M43" s="100"/>
      <c r="N43" s="100"/>
      <c r="O43" s="100"/>
      <c r="P43" s="100"/>
    </row>
    <row r="44" spans="1:16" ht="15" customHeight="1" x14ac:dyDescent="0.2">
      <c r="A44" s="195"/>
      <c r="B44" s="196"/>
      <c r="C44" s="196"/>
      <c r="D44" s="196"/>
      <c r="E44" s="197"/>
      <c r="F44" s="198" t="s">
        <v>72</v>
      </c>
      <c r="G44" s="198"/>
      <c r="H44" s="198"/>
      <c r="I44" s="198"/>
      <c r="J44" s="198" t="s">
        <v>85</v>
      </c>
      <c r="K44" s="198"/>
      <c r="L44" s="104"/>
      <c r="M44" s="100"/>
      <c r="N44" s="100"/>
      <c r="O44" s="100"/>
      <c r="P44" s="100"/>
    </row>
    <row r="45" spans="1:16" ht="15" customHeight="1" x14ac:dyDescent="0.2">
      <c r="A45" s="195"/>
      <c r="B45" s="196"/>
      <c r="C45" s="196"/>
      <c r="D45" s="196"/>
      <c r="E45" s="197"/>
      <c r="F45" s="198" t="s">
        <v>72</v>
      </c>
      <c r="G45" s="198"/>
      <c r="H45" s="198"/>
      <c r="I45" s="198"/>
      <c r="J45" s="198" t="s">
        <v>16</v>
      </c>
      <c r="K45" s="198"/>
      <c r="L45" s="107">
        <f>+L43-L44</f>
        <v>0</v>
      </c>
      <c r="M45" s="100"/>
      <c r="N45" s="100"/>
      <c r="O45" s="100"/>
      <c r="P45" s="100"/>
    </row>
    <row r="46" spans="1:16" x14ac:dyDescent="0.2">
      <c r="A46" s="199" t="s">
        <v>17</v>
      </c>
      <c r="B46" s="200"/>
      <c r="C46" s="200"/>
      <c r="D46" s="200"/>
      <c r="E46" s="199" t="s">
        <v>18</v>
      </c>
      <c r="F46" s="200"/>
      <c r="G46" s="200"/>
      <c r="H46" s="199" t="s">
        <v>19</v>
      </c>
      <c r="I46" s="200"/>
      <c r="J46" s="200"/>
      <c r="K46" s="200"/>
      <c r="L46" s="200"/>
      <c r="M46" s="215" t="s">
        <v>18</v>
      </c>
      <c r="N46" s="216"/>
      <c r="O46" s="216"/>
      <c r="P46" s="217"/>
    </row>
    <row r="47" spans="1:16" x14ac:dyDescent="0.2">
      <c r="A47" s="188"/>
      <c r="B47" s="189"/>
      <c r="C47" s="189"/>
      <c r="D47" s="189"/>
      <c r="E47" s="246"/>
      <c r="F47" s="247"/>
      <c r="G47" s="247"/>
      <c r="H47" s="250"/>
      <c r="I47" s="251"/>
      <c r="J47" s="252"/>
      <c r="K47" s="252"/>
      <c r="L47" s="252"/>
      <c r="M47" s="255"/>
      <c r="N47" s="256"/>
      <c r="O47" s="256"/>
      <c r="P47" s="257"/>
    </row>
    <row r="48" spans="1:16" ht="8.25" customHeight="1" x14ac:dyDescent="0.2">
      <c r="A48" s="190"/>
      <c r="B48" s="191"/>
      <c r="C48" s="191"/>
      <c r="D48" s="191"/>
      <c r="E48" s="248"/>
      <c r="F48" s="249"/>
      <c r="G48" s="249"/>
      <c r="H48" s="253"/>
      <c r="I48" s="254"/>
      <c r="J48" s="254"/>
      <c r="K48" s="254"/>
      <c r="L48" s="254"/>
      <c r="M48" s="258"/>
      <c r="N48" s="259"/>
      <c r="O48" s="259"/>
      <c r="P48" s="260"/>
    </row>
    <row r="49" spans="1:16" s="2" customFormat="1" ht="21" customHeight="1" x14ac:dyDescent="0.25">
      <c r="A49" s="124" t="s">
        <v>21</v>
      </c>
      <c r="B49" s="125"/>
      <c r="C49" s="125"/>
      <c r="D49" s="244"/>
      <c r="E49" s="244"/>
      <c r="F49" s="244"/>
      <c r="G49" s="245"/>
      <c r="H49" s="238" t="s">
        <v>20</v>
      </c>
      <c r="I49" s="239"/>
      <c r="J49" s="241"/>
      <c r="K49" s="242"/>
      <c r="L49" s="242"/>
      <c r="M49" s="242"/>
      <c r="N49" s="242"/>
      <c r="O49" s="242"/>
      <c r="P49" s="243"/>
    </row>
    <row r="51" spans="1:16" hidden="1" x14ac:dyDescent="0.2"/>
    <row r="52" spans="1:16" hidden="1" x14ac:dyDescent="0.2"/>
    <row r="53" spans="1:16" s="7" customFormat="1" hidden="1" x14ac:dyDescent="0.2">
      <c r="A53" s="3" t="s">
        <v>24</v>
      </c>
      <c r="B53" s="3" t="s">
        <v>48</v>
      </c>
      <c r="C53" s="3" t="s">
        <v>25</v>
      </c>
      <c r="D53" s="4" t="s">
        <v>68</v>
      </c>
      <c r="E53" s="4" t="s">
        <v>69</v>
      </c>
      <c r="F53" s="5" t="s">
        <v>46</v>
      </c>
      <c r="G53" s="5"/>
    </row>
    <row r="54" spans="1:16" s="7" customFormat="1" hidden="1" x14ac:dyDescent="0.2">
      <c r="A54" s="6" t="s">
        <v>26</v>
      </c>
      <c r="B54" s="7">
        <v>61400</v>
      </c>
      <c r="C54" s="8" t="s">
        <v>27</v>
      </c>
      <c r="D54" s="7" t="s">
        <v>72</v>
      </c>
      <c r="E54" s="7">
        <v>61400</v>
      </c>
      <c r="F54" s="7" t="s">
        <v>47</v>
      </c>
    </row>
    <row r="55" spans="1:16" s="7" customFormat="1" hidden="1" x14ac:dyDescent="0.2">
      <c r="A55" s="9" t="s">
        <v>56</v>
      </c>
      <c r="B55" s="7">
        <v>61510</v>
      </c>
      <c r="C55" s="8" t="s">
        <v>28</v>
      </c>
      <c r="D55" s="7" t="s">
        <v>70</v>
      </c>
      <c r="E55" s="7">
        <v>61535</v>
      </c>
      <c r="F55" s="7" t="s">
        <v>45</v>
      </c>
    </row>
    <row r="56" spans="1:16" s="7" customFormat="1" hidden="1" x14ac:dyDescent="0.2">
      <c r="A56" s="6" t="s">
        <v>23</v>
      </c>
      <c r="B56" s="7">
        <v>61400</v>
      </c>
      <c r="C56" s="8" t="s">
        <v>30</v>
      </c>
      <c r="F56" s="7" t="s">
        <v>80</v>
      </c>
    </row>
    <row r="57" spans="1:16" s="7" customFormat="1" hidden="1" x14ac:dyDescent="0.2">
      <c r="A57" s="6" t="s">
        <v>29</v>
      </c>
      <c r="B57" s="7">
        <v>61400</v>
      </c>
      <c r="C57" s="8" t="s">
        <v>31</v>
      </c>
    </row>
    <row r="58" spans="1:16" s="7" customFormat="1" hidden="1" x14ac:dyDescent="0.2">
      <c r="A58" s="9" t="s">
        <v>54</v>
      </c>
      <c r="B58" s="7">
        <v>62115</v>
      </c>
      <c r="C58" s="8" t="s">
        <v>33</v>
      </c>
    </row>
    <row r="59" spans="1:16" s="7" customFormat="1" hidden="1" x14ac:dyDescent="0.2">
      <c r="A59" s="9" t="s">
        <v>50</v>
      </c>
      <c r="B59" s="7">
        <v>61750</v>
      </c>
      <c r="C59" s="8" t="s">
        <v>34</v>
      </c>
    </row>
    <row r="60" spans="1:16" s="7" customFormat="1" hidden="1" x14ac:dyDescent="0.2">
      <c r="A60" s="6" t="s">
        <v>32</v>
      </c>
      <c r="B60" s="7">
        <v>61400</v>
      </c>
      <c r="C60" s="8" t="s">
        <v>35</v>
      </c>
    </row>
    <row r="61" spans="1:16" s="7" customFormat="1" hidden="1" x14ac:dyDescent="0.2">
      <c r="A61" s="9" t="s">
        <v>51</v>
      </c>
      <c r="B61" s="7">
        <v>62515</v>
      </c>
      <c r="C61" s="8" t="s">
        <v>37</v>
      </c>
    </row>
    <row r="62" spans="1:16" s="7" customFormat="1" hidden="1" x14ac:dyDescent="0.2">
      <c r="A62" s="9" t="s">
        <v>55</v>
      </c>
      <c r="B62" s="7">
        <v>62210</v>
      </c>
      <c r="C62" s="8" t="s">
        <v>38</v>
      </c>
    </row>
    <row r="63" spans="1:16" s="7" customFormat="1" hidden="1" x14ac:dyDescent="0.2">
      <c r="A63" s="9" t="s">
        <v>61</v>
      </c>
      <c r="B63" s="7">
        <v>61535</v>
      </c>
      <c r="C63" s="8" t="s">
        <v>40</v>
      </c>
    </row>
    <row r="64" spans="1:16" s="7" customFormat="1" hidden="1" x14ac:dyDescent="0.2">
      <c r="A64" s="9" t="s">
        <v>58</v>
      </c>
      <c r="B64" s="7">
        <v>61625</v>
      </c>
      <c r="C64" s="8" t="s">
        <v>42</v>
      </c>
    </row>
    <row r="65" spans="1:3" s="7" customFormat="1" hidden="1" x14ac:dyDescent="0.2">
      <c r="A65" s="9"/>
      <c r="C65" s="8" t="s">
        <v>87</v>
      </c>
    </row>
    <row r="66" spans="1:3" s="7" customFormat="1" hidden="1" x14ac:dyDescent="0.2">
      <c r="A66" s="9"/>
      <c r="C66" s="8" t="s">
        <v>88</v>
      </c>
    </row>
    <row r="67" spans="1:3" s="7" customFormat="1" hidden="1" x14ac:dyDescent="0.2">
      <c r="A67" s="9"/>
      <c r="C67" s="8" t="s">
        <v>89</v>
      </c>
    </row>
    <row r="68" spans="1:3" s="7" customFormat="1" hidden="1" x14ac:dyDescent="0.2">
      <c r="A68" s="9"/>
      <c r="C68" s="8" t="s">
        <v>90</v>
      </c>
    </row>
    <row r="69" spans="1:3" s="7" customFormat="1" hidden="1" x14ac:dyDescent="0.2">
      <c r="A69" s="9" t="s">
        <v>36</v>
      </c>
      <c r="B69" s="7">
        <v>62125</v>
      </c>
    </row>
    <row r="70" spans="1:3" s="7" customFormat="1" hidden="1" x14ac:dyDescent="0.2">
      <c r="A70" s="6" t="s">
        <v>67</v>
      </c>
      <c r="B70" s="7" t="s">
        <v>65</v>
      </c>
    </row>
    <row r="71" spans="1:3" s="7" customFormat="1" hidden="1" x14ac:dyDescent="0.2">
      <c r="A71" s="9" t="s">
        <v>62</v>
      </c>
      <c r="B71" s="7">
        <v>61525</v>
      </c>
    </row>
    <row r="72" spans="1:3" s="7" customFormat="1" hidden="1" x14ac:dyDescent="0.2">
      <c r="A72" s="6" t="s">
        <v>39</v>
      </c>
      <c r="B72" s="7">
        <v>62110</v>
      </c>
    </row>
    <row r="73" spans="1:3" s="7" customFormat="1" hidden="1" x14ac:dyDescent="0.2">
      <c r="A73" s="9" t="s">
        <v>66</v>
      </c>
      <c r="B73" s="7">
        <v>61570</v>
      </c>
    </row>
    <row r="74" spans="1:3" s="7" customFormat="1" hidden="1" x14ac:dyDescent="0.2">
      <c r="A74" s="9" t="s">
        <v>52</v>
      </c>
      <c r="B74" s="7">
        <v>61725</v>
      </c>
    </row>
    <row r="75" spans="1:3" s="7" customFormat="1" hidden="1" x14ac:dyDescent="0.2">
      <c r="A75" s="9" t="s">
        <v>53</v>
      </c>
      <c r="B75" s="7">
        <v>62510</v>
      </c>
    </row>
    <row r="76" spans="1:3" s="7" customFormat="1" hidden="1" x14ac:dyDescent="0.2">
      <c r="A76" s="9" t="s">
        <v>59</v>
      </c>
      <c r="B76" s="7">
        <v>61650</v>
      </c>
    </row>
    <row r="77" spans="1:3" s="7" customFormat="1" hidden="1" x14ac:dyDescent="0.2">
      <c r="A77" s="9" t="s">
        <v>49</v>
      </c>
      <c r="B77" s="7">
        <v>61750</v>
      </c>
    </row>
    <row r="78" spans="1:3" s="7" customFormat="1" hidden="1" x14ac:dyDescent="0.2">
      <c r="A78" s="9" t="s">
        <v>63</v>
      </c>
      <c r="B78" s="7">
        <v>61740</v>
      </c>
    </row>
    <row r="79" spans="1:3" s="7" customFormat="1" hidden="1" x14ac:dyDescent="0.2">
      <c r="A79" s="9" t="s">
        <v>57</v>
      </c>
      <c r="B79" s="7">
        <v>62535</v>
      </c>
    </row>
    <row r="80" spans="1:3" s="7" customFormat="1" hidden="1" x14ac:dyDescent="0.2">
      <c r="A80" s="6" t="s">
        <v>41</v>
      </c>
      <c r="B80" s="7">
        <v>61400</v>
      </c>
    </row>
    <row r="81" spans="1:2" s="7" customFormat="1" hidden="1" x14ac:dyDescent="0.2">
      <c r="A81" s="9" t="s">
        <v>64</v>
      </c>
      <c r="B81" s="7">
        <v>61400</v>
      </c>
    </row>
    <row r="82" spans="1:2" s="7" customFormat="1" hidden="1" x14ac:dyDescent="0.2">
      <c r="A82" s="9" t="s">
        <v>60</v>
      </c>
      <c r="B82" s="7">
        <v>61400</v>
      </c>
    </row>
    <row r="83" spans="1:2" s="7" customFormat="1" hidden="1" x14ac:dyDescent="0.2">
      <c r="A83" s="6" t="s">
        <v>43</v>
      </c>
      <c r="B83" s="7">
        <v>61400</v>
      </c>
    </row>
  </sheetData>
  <sheetProtection sheet="1" selectLockedCells="1"/>
  <sortState xmlns:xlrd2="http://schemas.microsoft.com/office/spreadsheetml/2017/richdata2" ref="A52:B84">
    <sortCondition ref="A52:A84"/>
  </sortState>
  <mergeCells count="65">
    <mergeCell ref="D5:F5"/>
    <mergeCell ref="D6:F6"/>
    <mergeCell ref="D19:F19"/>
    <mergeCell ref="D18:F18"/>
    <mergeCell ref="D17:F17"/>
    <mergeCell ref="D16:F16"/>
    <mergeCell ref="D15:F15"/>
    <mergeCell ref="D14:F14"/>
    <mergeCell ref="D13:F13"/>
    <mergeCell ref="D12:F12"/>
    <mergeCell ref="D11:F11"/>
    <mergeCell ref="D10:F10"/>
    <mergeCell ref="D9:F9"/>
    <mergeCell ref="D8:F8"/>
    <mergeCell ref="D7:F7"/>
    <mergeCell ref="J41:K41"/>
    <mergeCell ref="J42:K42"/>
    <mergeCell ref="E37:F37"/>
    <mergeCell ref="E38:F38"/>
    <mergeCell ref="E39:F39"/>
    <mergeCell ref="C35:E35"/>
    <mergeCell ref="C36:E36"/>
    <mergeCell ref="D40:I40"/>
    <mergeCell ref="A29:P29"/>
    <mergeCell ref="A28:P28"/>
    <mergeCell ref="C30:E30"/>
    <mergeCell ref="C31:E31"/>
    <mergeCell ref="C32:E32"/>
    <mergeCell ref="C33:E33"/>
    <mergeCell ref="C34:E34"/>
    <mergeCell ref="H49:I49"/>
    <mergeCell ref="J44:K44"/>
    <mergeCell ref="F43:I43"/>
    <mergeCell ref="F44:I44"/>
    <mergeCell ref="J45:K45"/>
    <mergeCell ref="J43:K43"/>
    <mergeCell ref="J49:P49"/>
    <mergeCell ref="D49:G49"/>
    <mergeCell ref="E47:G48"/>
    <mergeCell ref="H47:L48"/>
    <mergeCell ref="M47:P48"/>
    <mergeCell ref="B1:D1"/>
    <mergeCell ref="A3:P3"/>
    <mergeCell ref="F2:H2"/>
    <mergeCell ref="I1:J1"/>
    <mergeCell ref="I2:J2"/>
    <mergeCell ref="K2:P2"/>
    <mergeCell ref="B2:D2"/>
    <mergeCell ref="M1:P1"/>
    <mergeCell ref="A4:P4"/>
    <mergeCell ref="A47:D48"/>
    <mergeCell ref="A43:E45"/>
    <mergeCell ref="F45:I45"/>
    <mergeCell ref="A46:D46"/>
    <mergeCell ref="E46:G46"/>
    <mergeCell ref="H46:L46"/>
    <mergeCell ref="D20:I20"/>
    <mergeCell ref="D22:F22"/>
    <mergeCell ref="D26:F26"/>
    <mergeCell ref="D25:F25"/>
    <mergeCell ref="D24:F24"/>
    <mergeCell ref="D23:F23"/>
    <mergeCell ref="M46:P46"/>
    <mergeCell ref="D27:I27"/>
    <mergeCell ref="D42:I42"/>
  </mergeCells>
  <dataValidations count="7">
    <dataValidation type="list" allowBlank="1" showInputMessage="1" showErrorMessage="1" sqref="B42 B27" xr:uid="{00000000-0002-0000-0000-000000000000}">
      <formula1>$D$54:$D$55</formula1>
    </dataValidation>
    <dataValidation type="list" allowBlank="1" showInputMessage="1" showErrorMessage="1" sqref="C32:C36 C31:E31" xr:uid="{00000000-0002-0000-0000-000001000000}">
      <formula1>PerDiemTypes</formula1>
    </dataValidation>
    <dataValidation showInputMessage="1" showErrorMessage="1" sqref="M6:M20" xr:uid="{00000000-0002-0000-0000-000002000000}"/>
    <dataValidation type="list" allowBlank="1" showInputMessage="1" showErrorMessage="1" sqref="H1" xr:uid="{00000000-0002-0000-0000-000003000000}">
      <formula1>$F$54:$F$56</formula1>
    </dataValidation>
    <dataValidation type="list" allowBlank="1" showInputMessage="1" showErrorMessage="1" sqref="B6:B20" xr:uid="{00000000-0002-0000-0000-000004000000}">
      <formula1>$A$54:$A$83</formula1>
    </dataValidation>
    <dataValidation type="list" allowBlank="1" showInputMessage="1" showErrorMessage="1" sqref="K1" xr:uid="{00000000-0002-0000-0000-000005000000}">
      <formula1>$F$54:$F$55</formula1>
    </dataValidation>
    <dataValidation type="custom" allowBlank="1" showInputMessage="1" showErrorMessage="1" sqref="A3:P3 A29:P29" xr:uid="{00000000-0002-0000-0000-000006000000}">
      <formula1>"&lt;0&gt;0"</formula1>
    </dataValidation>
  </dataValidations>
  <hyperlinks>
    <hyperlink ref="A3:P3" r:id="rId1" display="Currency Converter - use this link to access Bank of Canada daily exchange rates" xr:uid="{00000000-0004-0000-0000-000000000000}"/>
    <hyperlink ref="A29:P29" r:id="rId2" display="Travel Directive" xr:uid="{00000000-0004-0000-0000-000001000000}"/>
  </hyperlinks>
  <pageMargins left="0.25" right="0.25" top="0.75" bottom="0.75" header="0.3" footer="0.3"/>
  <pageSetup paperSize="5" scale="51" orientation="landscape" r:id="rId3"/>
  <headerFooter>
    <oddHeader>&amp;CROYAL ROADS UNIVERSITY BUSINESS AND TRAVEL EXPENSE REIMBURSEMENT - FOREIGN TRAVEL
CANADIAN AND FOREIGN CURRENCY</oddHeader>
  </headerFooter>
  <ignoredErrors>
    <ignoredError sqref="L42 J6:J19 J23:J27 L27 F31:H31 F33:H36 F32:H32 I31:I36" unlockedFormula="1"/>
    <ignoredError sqref="M6:M19 M23:M2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Q75"/>
  <sheetViews>
    <sheetView zoomScale="85" zoomScaleNormal="85" workbookViewId="0">
      <selection activeCell="Q1" sqref="Q1"/>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7" s="2" customFormat="1" ht="33.75" customHeight="1" x14ac:dyDescent="0.25">
      <c r="A1" s="44" t="s">
        <v>0</v>
      </c>
      <c r="B1" s="288">
        <f>+'Expense Report page 1'!B1:D1</f>
        <v>0</v>
      </c>
      <c r="C1" s="289"/>
      <c r="D1" s="290"/>
      <c r="E1" s="46" t="s">
        <v>74</v>
      </c>
      <c r="F1" s="182">
        <f>+'Expense Report page 1'!F1</f>
        <v>0</v>
      </c>
      <c r="G1" s="47" t="s">
        <v>79</v>
      </c>
      <c r="H1" s="183">
        <f>+'Expense Report page 1'!M1</f>
        <v>0</v>
      </c>
      <c r="I1" s="184"/>
      <c r="J1" s="300" t="s">
        <v>83</v>
      </c>
      <c r="K1" s="300"/>
      <c r="L1" s="300"/>
      <c r="M1" s="300"/>
      <c r="N1" s="300"/>
      <c r="O1" s="300"/>
      <c r="P1" s="301"/>
    </row>
    <row r="2" spans="1:17" ht="39.75" customHeight="1" x14ac:dyDescent="0.2">
      <c r="A2" s="45" t="s">
        <v>78</v>
      </c>
      <c r="B2" s="291">
        <f>+'Expense Report page 1'!B2:D2</f>
        <v>0</v>
      </c>
      <c r="C2" s="292"/>
      <c r="D2" s="293"/>
      <c r="E2" s="47" t="s">
        <v>77</v>
      </c>
      <c r="F2" s="291">
        <f>+'Expense Report page 1'!F2:H2</f>
        <v>0</v>
      </c>
      <c r="G2" s="292"/>
      <c r="H2" s="294"/>
      <c r="I2" s="295" t="s">
        <v>82</v>
      </c>
      <c r="J2" s="296"/>
      <c r="K2" s="297" t="str">
        <f>+'Expense Report page 1'!K2:P2</f>
        <v>YYYY-MM-DD
YYYY-MM-DD</v>
      </c>
      <c r="L2" s="298"/>
      <c r="M2" s="298"/>
      <c r="N2" s="298"/>
      <c r="O2" s="298"/>
      <c r="P2" s="299"/>
    </row>
    <row r="3" spans="1:17" ht="18" customHeight="1" x14ac:dyDescent="0.25">
      <c r="A3" s="221" t="s">
        <v>97</v>
      </c>
      <c r="B3" s="222"/>
      <c r="C3" s="222"/>
      <c r="D3" s="222"/>
      <c r="E3" s="222"/>
      <c r="F3" s="222"/>
      <c r="G3" s="222"/>
      <c r="H3" s="222"/>
      <c r="I3" s="222"/>
      <c r="J3" s="222"/>
      <c r="K3" s="222"/>
      <c r="L3" s="222"/>
      <c r="M3" s="222"/>
      <c r="N3" s="222"/>
      <c r="O3" s="222"/>
      <c r="P3" s="223"/>
    </row>
    <row r="4" spans="1:17" ht="18" customHeight="1" x14ac:dyDescent="0.2">
      <c r="A4" s="185" t="s">
        <v>22</v>
      </c>
      <c r="B4" s="186"/>
      <c r="C4" s="186"/>
      <c r="D4" s="186"/>
      <c r="E4" s="186"/>
      <c r="F4" s="186"/>
      <c r="G4" s="186"/>
      <c r="H4" s="186"/>
      <c r="I4" s="186"/>
      <c r="J4" s="186"/>
      <c r="K4" s="186"/>
      <c r="L4" s="186"/>
      <c r="M4" s="186"/>
      <c r="N4" s="186"/>
      <c r="O4" s="186"/>
      <c r="P4" s="187"/>
    </row>
    <row r="5" spans="1:17" ht="40.5" customHeight="1" x14ac:dyDescent="0.2">
      <c r="A5" s="54" t="s">
        <v>1</v>
      </c>
      <c r="B5" s="54" t="s">
        <v>3</v>
      </c>
      <c r="C5" s="55" t="s">
        <v>2</v>
      </c>
      <c r="D5" s="279" t="s">
        <v>4</v>
      </c>
      <c r="E5" s="280"/>
      <c r="F5" s="281"/>
      <c r="G5" s="57" t="s">
        <v>108</v>
      </c>
      <c r="H5" s="57" t="s">
        <v>110</v>
      </c>
      <c r="I5" s="57" t="s">
        <v>111</v>
      </c>
      <c r="J5" s="56" t="s">
        <v>103</v>
      </c>
      <c r="K5" s="56" t="s">
        <v>73</v>
      </c>
      <c r="L5" s="56" t="s">
        <v>104</v>
      </c>
      <c r="M5" s="56" t="s">
        <v>5</v>
      </c>
      <c r="N5" s="56" t="s">
        <v>6</v>
      </c>
      <c r="O5" s="55" t="s">
        <v>7</v>
      </c>
      <c r="P5" s="55" t="s">
        <v>8</v>
      </c>
      <c r="Q5" s="1" t="s">
        <v>98</v>
      </c>
    </row>
    <row r="6" spans="1:17" ht="19.5" customHeight="1" x14ac:dyDescent="0.2">
      <c r="A6" s="61"/>
      <c r="B6" s="62"/>
      <c r="C6" s="134"/>
      <c r="D6" s="212"/>
      <c r="E6" s="213"/>
      <c r="F6" s="214"/>
      <c r="G6" s="128">
        <v>0</v>
      </c>
      <c r="H6" s="128">
        <v>0</v>
      </c>
      <c r="I6" s="140">
        <v>0</v>
      </c>
      <c r="J6" s="14">
        <f>SUM(G6:I6)</f>
        <v>0</v>
      </c>
      <c r="K6" s="168">
        <v>1</v>
      </c>
      <c r="L6" s="14">
        <f>+J6*K6</f>
        <v>0</v>
      </c>
      <c r="M6" s="29" t="e">
        <f t="shared" ref="M6:M19" si="0">VLOOKUP(B6,$A$44:$B$73,2,TRUE)</f>
        <v>#N/A</v>
      </c>
      <c r="N6" s="144"/>
      <c r="O6" s="65"/>
      <c r="P6" s="66"/>
    </row>
    <row r="7" spans="1:17" ht="19.5" customHeight="1" x14ac:dyDescent="0.2">
      <c r="A7" s="11"/>
      <c r="B7" s="20"/>
      <c r="C7" s="135"/>
      <c r="D7" s="285"/>
      <c r="E7" s="286"/>
      <c r="F7" s="287"/>
      <c r="G7" s="128">
        <v>0</v>
      </c>
      <c r="H7" s="128">
        <v>0</v>
      </c>
      <c r="I7" s="140">
        <v>0</v>
      </c>
      <c r="J7" s="15">
        <f>SUM(G7:I7)</f>
        <v>0</v>
      </c>
      <c r="K7" s="160">
        <v>1</v>
      </c>
      <c r="L7" s="15">
        <f t="shared" ref="L7:L19" si="1">+J7*K7</f>
        <v>0</v>
      </c>
      <c r="M7" s="27" t="e">
        <f t="shared" si="0"/>
        <v>#N/A</v>
      </c>
      <c r="N7" s="141"/>
      <c r="O7" s="21"/>
      <c r="P7" s="22"/>
    </row>
    <row r="8" spans="1:17" ht="19.5" customHeight="1" x14ac:dyDescent="0.2">
      <c r="A8" s="11"/>
      <c r="B8" s="20"/>
      <c r="C8" s="135"/>
      <c r="D8" s="285"/>
      <c r="E8" s="286"/>
      <c r="F8" s="287"/>
      <c r="G8" s="128">
        <v>0</v>
      </c>
      <c r="H8" s="128">
        <v>0</v>
      </c>
      <c r="I8" s="140">
        <v>0</v>
      </c>
      <c r="J8" s="15">
        <f t="shared" ref="J8:J18" si="2">SUM(G8:I8)</f>
        <v>0</v>
      </c>
      <c r="K8" s="160">
        <v>1</v>
      </c>
      <c r="L8" s="15">
        <f t="shared" si="1"/>
        <v>0</v>
      </c>
      <c r="M8" s="27" t="e">
        <f t="shared" si="0"/>
        <v>#N/A</v>
      </c>
      <c r="N8" s="141"/>
      <c r="O8" s="21"/>
      <c r="P8" s="22"/>
    </row>
    <row r="9" spans="1:17" ht="19.5" customHeight="1" x14ac:dyDescent="0.2">
      <c r="A9" s="11"/>
      <c r="B9" s="20"/>
      <c r="C9" s="135"/>
      <c r="D9" s="285"/>
      <c r="E9" s="286"/>
      <c r="F9" s="287"/>
      <c r="G9" s="128">
        <v>0</v>
      </c>
      <c r="H9" s="128">
        <v>0</v>
      </c>
      <c r="I9" s="140">
        <v>0</v>
      </c>
      <c r="J9" s="15">
        <f t="shared" si="2"/>
        <v>0</v>
      </c>
      <c r="K9" s="160">
        <v>1</v>
      </c>
      <c r="L9" s="15">
        <f t="shared" si="1"/>
        <v>0</v>
      </c>
      <c r="M9" s="27" t="e">
        <f t="shared" si="0"/>
        <v>#N/A</v>
      </c>
      <c r="N9" s="141"/>
      <c r="O9" s="21"/>
      <c r="P9" s="22"/>
    </row>
    <row r="10" spans="1:17" ht="19.5" customHeight="1" x14ac:dyDescent="0.2">
      <c r="A10" s="11"/>
      <c r="B10" s="20"/>
      <c r="C10" s="135"/>
      <c r="D10" s="285"/>
      <c r="E10" s="286"/>
      <c r="F10" s="287"/>
      <c r="G10" s="128">
        <v>0</v>
      </c>
      <c r="H10" s="128">
        <v>0</v>
      </c>
      <c r="I10" s="140">
        <v>0</v>
      </c>
      <c r="J10" s="15">
        <f t="shared" si="2"/>
        <v>0</v>
      </c>
      <c r="K10" s="160">
        <v>1</v>
      </c>
      <c r="L10" s="15">
        <f t="shared" si="1"/>
        <v>0</v>
      </c>
      <c r="M10" s="27" t="e">
        <f t="shared" si="0"/>
        <v>#N/A</v>
      </c>
      <c r="N10" s="141"/>
      <c r="O10" s="21"/>
      <c r="P10" s="22"/>
    </row>
    <row r="11" spans="1:17" ht="19.5" customHeight="1" x14ac:dyDescent="0.2">
      <c r="A11" s="11"/>
      <c r="B11" s="20"/>
      <c r="C11" s="135"/>
      <c r="D11" s="285"/>
      <c r="E11" s="286"/>
      <c r="F11" s="287"/>
      <c r="G11" s="128">
        <v>0</v>
      </c>
      <c r="H11" s="128">
        <v>0</v>
      </c>
      <c r="I11" s="140">
        <v>0</v>
      </c>
      <c r="J11" s="15">
        <f t="shared" si="2"/>
        <v>0</v>
      </c>
      <c r="K11" s="160">
        <v>1</v>
      </c>
      <c r="L11" s="15">
        <f t="shared" si="1"/>
        <v>0</v>
      </c>
      <c r="M11" s="27" t="e">
        <f t="shared" si="0"/>
        <v>#N/A</v>
      </c>
      <c r="N11" s="141"/>
      <c r="O11" s="21"/>
      <c r="P11" s="22"/>
    </row>
    <row r="12" spans="1:17" ht="19.5" customHeight="1" x14ac:dyDescent="0.2">
      <c r="A12" s="11"/>
      <c r="B12" s="20"/>
      <c r="C12" s="135"/>
      <c r="D12" s="285"/>
      <c r="E12" s="286"/>
      <c r="F12" s="287"/>
      <c r="G12" s="128">
        <v>0</v>
      </c>
      <c r="H12" s="128">
        <v>0</v>
      </c>
      <c r="I12" s="140">
        <v>0</v>
      </c>
      <c r="J12" s="15">
        <f t="shared" si="2"/>
        <v>0</v>
      </c>
      <c r="K12" s="160">
        <v>1</v>
      </c>
      <c r="L12" s="15">
        <f t="shared" si="1"/>
        <v>0</v>
      </c>
      <c r="M12" s="27" t="e">
        <f t="shared" si="0"/>
        <v>#N/A</v>
      </c>
      <c r="N12" s="141"/>
      <c r="O12" s="21"/>
      <c r="P12" s="22"/>
    </row>
    <row r="13" spans="1:17" ht="19.5" customHeight="1" x14ac:dyDescent="0.2">
      <c r="A13" s="11"/>
      <c r="B13" s="20"/>
      <c r="C13" s="135"/>
      <c r="D13" s="285"/>
      <c r="E13" s="286"/>
      <c r="F13" s="287"/>
      <c r="G13" s="128">
        <v>0</v>
      </c>
      <c r="H13" s="128">
        <v>0</v>
      </c>
      <c r="I13" s="140">
        <v>0</v>
      </c>
      <c r="J13" s="15">
        <f t="shared" si="2"/>
        <v>0</v>
      </c>
      <c r="K13" s="160">
        <v>1</v>
      </c>
      <c r="L13" s="15">
        <f t="shared" si="1"/>
        <v>0</v>
      </c>
      <c r="M13" s="27" t="e">
        <f t="shared" si="0"/>
        <v>#N/A</v>
      </c>
      <c r="N13" s="141"/>
      <c r="O13" s="21"/>
      <c r="P13" s="22"/>
    </row>
    <row r="14" spans="1:17" ht="19.5" customHeight="1" x14ac:dyDescent="0.2">
      <c r="A14" s="11"/>
      <c r="B14" s="20"/>
      <c r="C14" s="135"/>
      <c r="D14" s="285"/>
      <c r="E14" s="286"/>
      <c r="F14" s="287"/>
      <c r="G14" s="128">
        <v>0</v>
      </c>
      <c r="H14" s="128">
        <v>0</v>
      </c>
      <c r="I14" s="140">
        <v>0</v>
      </c>
      <c r="J14" s="15">
        <f t="shared" si="2"/>
        <v>0</v>
      </c>
      <c r="K14" s="160">
        <v>1</v>
      </c>
      <c r="L14" s="15">
        <f>+J14*K14</f>
        <v>0</v>
      </c>
      <c r="M14" s="27" t="e">
        <f t="shared" si="0"/>
        <v>#N/A</v>
      </c>
      <c r="N14" s="141"/>
      <c r="O14" s="21"/>
      <c r="P14" s="22"/>
    </row>
    <row r="15" spans="1:17" ht="19.5" customHeight="1" x14ac:dyDescent="0.2">
      <c r="A15" s="11"/>
      <c r="B15" s="20"/>
      <c r="C15" s="135"/>
      <c r="D15" s="285"/>
      <c r="E15" s="286"/>
      <c r="F15" s="287"/>
      <c r="G15" s="128">
        <v>0</v>
      </c>
      <c r="H15" s="128">
        <v>0</v>
      </c>
      <c r="I15" s="140">
        <v>0</v>
      </c>
      <c r="J15" s="15">
        <f t="shared" si="2"/>
        <v>0</v>
      </c>
      <c r="K15" s="160">
        <v>1</v>
      </c>
      <c r="L15" s="15">
        <f t="shared" si="1"/>
        <v>0</v>
      </c>
      <c r="M15" s="27" t="e">
        <f t="shared" si="0"/>
        <v>#N/A</v>
      </c>
      <c r="N15" s="141"/>
      <c r="O15" s="21"/>
      <c r="P15" s="22"/>
    </row>
    <row r="16" spans="1:17" ht="19.5" customHeight="1" x14ac:dyDescent="0.2">
      <c r="A16" s="11"/>
      <c r="B16" s="20"/>
      <c r="C16" s="135"/>
      <c r="D16" s="285"/>
      <c r="E16" s="286"/>
      <c r="F16" s="287"/>
      <c r="G16" s="128">
        <v>0</v>
      </c>
      <c r="H16" s="128">
        <v>0</v>
      </c>
      <c r="I16" s="140">
        <v>0</v>
      </c>
      <c r="J16" s="15">
        <f t="shared" si="2"/>
        <v>0</v>
      </c>
      <c r="K16" s="160">
        <v>1</v>
      </c>
      <c r="L16" s="15">
        <f t="shared" si="1"/>
        <v>0</v>
      </c>
      <c r="M16" s="27" t="e">
        <f t="shared" si="0"/>
        <v>#N/A</v>
      </c>
      <c r="N16" s="141"/>
      <c r="O16" s="21"/>
      <c r="P16" s="22"/>
    </row>
    <row r="17" spans="1:16" ht="19.5" customHeight="1" x14ac:dyDescent="0.2">
      <c r="A17" s="11"/>
      <c r="B17" s="20"/>
      <c r="C17" s="135"/>
      <c r="D17" s="285"/>
      <c r="E17" s="286"/>
      <c r="F17" s="287"/>
      <c r="G17" s="128">
        <v>0</v>
      </c>
      <c r="H17" s="128">
        <v>0</v>
      </c>
      <c r="I17" s="140">
        <v>0</v>
      </c>
      <c r="J17" s="15">
        <f t="shared" si="2"/>
        <v>0</v>
      </c>
      <c r="K17" s="160">
        <v>1</v>
      </c>
      <c r="L17" s="15">
        <f t="shared" si="1"/>
        <v>0</v>
      </c>
      <c r="M17" s="27" t="e">
        <f t="shared" si="0"/>
        <v>#N/A</v>
      </c>
      <c r="N17" s="141"/>
      <c r="O17" s="21"/>
      <c r="P17" s="22"/>
    </row>
    <row r="18" spans="1:16" ht="19.5" customHeight="1" x14ac:dyDescent="0.2">
      <c r="A18" s="11"/>
      <c r="B18" s="20"/>
      <c r="C18" s="135"/>
      <c r="D18" s="285"/>
      <c r="E18" s="286"/>
      <c r="F18" s="287"/>
      <c r="G18" s="128">
        <v>0</v>
      </c>
      <c r="H18" s="128">
        <v>0</v>
      </c>
      <c r="I18" s="140">
        <v>0</v>
      </c>
      <c r="J18" s="15">
        <f t="shared" si="2"/>
        <v>0</v>
      </c>
      <c r="K18" s="160">
        <v>1</v>
      </c>
      <c r="L18" s="15">
        <f t="shared" si="1"/>
        <v>0</v>
      </c>
      <c r="M18" s="27" t="e">
        <f t="shared" si="0"/>
        <v>#N/A</v>
      </c>
      <c r="N18" s="141"/>
      <c r="O18" s="21"/>
      <c r="P18" s="22"/>
    </row>
    <row r="19" spans="1:16" ht="19.5" customHeight="1" x14ac:dyDescent="0.2">
      <c r="A19" s="82"/>
      <c r="B19" s="68"/>
      <c r="C19" s="136"/>
      <c r="D19" s="282"/>
      <c r="E19" s="283"/>
      <c r="F19" s="284"/>
      <c r="G19" s="129">
        <v>0</v>
      </c>
      <c r="H19" s="129">
        <v>0</v>
      </c>
      <c r="I19" s="70">
        <v>0</v>
      </c>
      <c r="J19" s="26">
        <f>SUM(G19:I19)</f>
        <v>0</v>
      </c>
      <c r="K19" s="161">
        <v>1</v>
      </c>
      <c r="L19" s="26">
        <f t="shared" si="1"/>
        <v>0</v>
      </c>
      <c r="M19" s="34" t="e">
        <f t="shared" si="0"/>
        <v>#N/A</v>
      </c>
      <c r="N19" s="142"/>
      <c r="O19" s="71"/>
      <c r="P19" s="72"/>
    </row>
    <row r="20" spans="1:16" ht="19.5" customHeight="1" x14ac:dyDescent="0.2">
      <c r="A20" s="110"/>
      <c r="B20" s="93"/>
      <c r="C20" s="98"/>
      <c r="D20" s="201" t="s">
        <v>76</v>
      </c>
      <c r="E20" s="202"/>
      <c r="F20" s="202"/>
      <c r="G20" s="202"/>
      <c r="H20" s="202"/>
      <c r="I20" s="202"/>
      <c r="J20" s="32">
        <f>SUM(J6:J19)</f>
        <v>0</v>
      </c>
      <c r="K20" s="100" t="s">
        <v>72</v>
      </c>
      <c r="L20" s="114">
        <f>SUM(L6:L19)</f>
        <v>0</v>
      </c>
      <c r="M20" s="30"/>
      <c r="N20" s="59"/>
      <c r="O20" s="59"/>
      <c r="P20" s="60"/>
    </row>
    <row r="21" spans="1:16" ht="20.25" customHeight="1" x14ac:dyDescent="0.2">
      <c r="A21" s="77" t="s">
        <v>86</v>
      </c>
      <c r="B21" s="78"/>
      <c r="C21" s="78"/>
      <c r="D21" s="78"/>
      <c r="E21" s="78"/>
      <c r="F21" s="78"/>
      <c r="G21" s="78"/>
      <c r="H21" s="78"/>
      <c r="I21" s="78"/>
      <c r="J21" s="78"/>
      <c r="K21" s="78"/>
      <c r="L21" s="78"/>
      <c r="M21" s="78"/>
      <c r="N21" s="78"/>
      <c r="O21" s="78"/>
      <c r="P21" s="79"/>
    </row>
    <row r="22" spans="1:16" ht="38.25" customHeight="1" x14ac:dyDescent="0.2">
      <c r="A22" s="126" t="s">
        <v>1</v>
      </c>
      <c r="B22" s="143" t="s">
        <v>3</v>
      </c>
      <c r="C22" s="143" t="s">
        <v>2</v>
      </c>
      <c r="D22" s="304" t="s">
        <v>112</v>
      </c>
      <c r="E22" s="305"/>
      <c r="F22" s="306"/>
      <c r="G22" s="126" t="s">
        <v>108</v>
      </c>
      <c r="H22" s="126" t="s">
        <v>110</v>
      </c>
      <c r="I22" s="126" t="s">
        <v>111</v>
      </c>
      <c r="J22" s="143" t="s">
        <v>103</v>
      </c>
      <c r="K22" s="143" t="s">
        <v>73</v>
      </c>
      <c r="L22" s="143" t="s">
        <v>91</v>
      </c>
      <c r="M22" s="143" t="s">
        <v>5</v>
      </c>
      <c r="N22" s="143" t="s">
        <v>6</v>
      </c>
      <c r="O22" s="143" t="s">
        <v>7</v>
      </c>
      <c r="P22" s="143" t="s">
        <v>8</v>
      </c>
    </row>
    <row r="23" spans="1:16" ht="19.5" customHeight="1" x14ac:dyDescent="0.2">
      <c r="A23" s="61"/>
      <c r="B23" s="80" t="s">
        <v>81</v>
      </c>
      <c r="C23" s="81"/>
      <c r="D23" s="313"/>
      <c r="E23" s="314"/>
      <c r="F23" s="315"/>
      <c r="G23" s="146">
        <v>0</v>
      </c>
      <c r="H23" s="146">
        <v>0</v>
      </c>
      <c r="I23" s="64">
        <v>0</v>
      </c>
      <c r="J23" s="14">
        <f>SUM(G23:I23)</f>
        <v>0</v>
      </c>
      <c r="K23" s="170">
        <v>1</v>
      </c>
      <c r="L23" s="14">
        <f>+J23*K23</f>
        <v>0</v>
      </c>
      <c r="M23" s="112" t="e">
        <f>VLOOKUP(B23,$D$44:$E$45,2,FALSE)</f>
        <v>#N/A</v>
      </c>
      <c r="N23" s="147"/>
      <c r="O23" s="147"/>
      <c r="P23" s="66"/>
    </row>
    <row r="24" spans="1:16" ht="19.5" customHeight="1" x14ac:dyDescent="0.2">
      <c r="A24" s="11"/>
      <c r="B24" s="10" t="s">
        <v>81</v>
      </c>
      <c r="C24" s="50"/>
      <c r="D24" s="310"/>
      <c r="E24" s="311"/>
      <c r="F24" s="312"/>
      <c r="G24" s="128">
        <v>0</v>
      </c>
      <c r="H24" s="128">
        <v>0</v>
      </c>
      <c r="I24" s="53">
        <v>0</v>
      </c>
      <c r="J24" s="15">
        <f>SUM(G24:I24)</f>
        <v>0</v>
      </c>
      <c r="K24" s="160">
        <v>1</v>
      </c>
      <c r="L24" s="15">
        <f>+J24*K24</f>
        <v>0</v>
      </c>
      <c r="M24" s="27" t="e">
        <f>VLOOKUP(B24,$D$44:$E$45,2,FALSE)</f>
        <v>#N/A</v>
      </c>
      <c r="N24" s="145"/>
      <c r="O24" s="145"/>
      <c r="P24" s="22"/>
    </row>
    <row r="25" spans="1:16" ht="19.5" customHeight="1" x14ac:dyDescent="0.2">
      <c r="A25" s="11"/>
      <c r="B25" s="10" t="s">
        <v>81</v>
      </c>
      <c r="C25" s="50"/>
      <c r="D25" s="310"/>
      <c r="E25" s="311"/>
      <c r="F25" s="312"/>
      <c r="G25" s="128">
        <v>0</v>
      </c>
      <c r="H25" s="128">
        <v>0</v>
      </c>
      <c r="I25" s="53">
        <v>0</v>
      </c>
      <c r="J25" s="15">
        <f>SUM(G25:I25)</f>
        <v>0</v>
      </c>
      <c r="K25" s="160">
        <v>1</v>
      </c>
      <c r="L25" s="15">
        <f>+J25*K25</f>
        <v>0</v>
      </c>
      <c r="M25" s="27" t="e">
        <f>VLOOKUP(B25,$D$44:$E$45,2,FALSE)</f>
        <v>#N/A</v>
      </c>
      <c r="N25" s="145"/>
      <c r="O25" s="145"/>
      <c r="P25" s="22"/>
    </row>
    <row r="26" spans="1:16" ht="19.5" customHeight="1" x14ac:dyDescent="0.2">
      <c r="A26" s="82"/>
      <c r="B26" s="83" t="s">
        <v>81</v>
      </c>
      <c r="C26" s="84"/>
      <c r="D26" s="307"/>
      <c r="E26" s="308"/>
      <c r="F26" s="309"/>
      <c r="G26" s="148">
        <v>0</v>
      </c>
      <c r="H26" s="148">
        <v>0</v>
      </c>
      <c r="I26" s="70">
        <v>0</v>
      </c>
      <c r="J26" s="26">
        <f>SUM(G26:I26)</f>
        <v>0</v>
      </c>
      <c r="K26" s="161">
        <v>1</v>
      </c>
      <c r="L26" s="26">
        <f>+J26*K26</f>
        <v>0</v>
      </c>
      <c r="M26" s="34" t="e">
        <f>VLOOKUP(B26,$D$44:$E$45,2,FALSE)</f>
        <v>#N/A</v>
      </c>
      <c r="N26" s="149"/>
      <c r="O26" s="149"/>
      <c r="P26" s="72"/>
    </row>
    <row r="27" spans="1:16" ht="15" customHeight="1" x14ac:dyDescent="0.2">
      <c r="A27" s="150"/>
      <c r="B27" s="151"/>
      <c r="C27" s="151"/>
      <c r="D27" s="319" t="s">
        <v>76</v>
      </c>
      <c r="E27" s="320"/>
      <c r="F27" s="320"/>
      <c r="G27" s="320"/>
      <c r="H27" s="320"/>
      <c r="I27" s="320"/>
      <c r="J27" s="52">
        <f>SUM(J23:J26)</f>
        <v>0</v>
      </c>
      <c r="K27" s="152"/>
      <c r="L27" s="52">
        <f>SUM(L23:L26)</f>
        <v>0</v>
      </c>
      <c r="M27" s="153"/>
      <c r="N27" s="154"/>
      <c r="O27" s="154"/>
      <c r="P27" s="155"/>
    </row>
    <row r="28" spans="1:16" ht="21" customHeight="1" x14ac:dyDescent="0.2">
      <c r="A28" s="316" t="s">
        <v>106</v>
      </c>
      <c r="B28" s="317"/>
      <c r="C28" s="317"/>
      <c r="D28" s="317"/>
      <c r="E28" s="317"/>
      <c r="F28" s="317"/>
      <c r="G28" s="317"/>
      <c r="H28" s="317"/>
      <c r="I28" s="317"/>
      <c r="J28" s="317"/>
      <c r="K28" s="317"/>
      <c r="L28" s="317"/>
      <c r="M28" s="317"/>
      <c r="N28" s="317"/>
      <c r="O28" s="317"/>
      <c r="P28" s="318"/>
    </row>
    <row r="29" spans="1:16" ht="21" customHeight="1" x14ac:dyDescent="0.25">
      <c r="A29" s="265" t="s">
        <v>94</v>
      </c>
      <c r="B29" s="266"/>
      <c r="C29" s="266"/>
      <c r="D29" s="266"/>
      <c r="E29" s="266"/>
      <c r="F29" s="266"/>
      <c r="G29" s="266"/>
      <c r="H29" s="266"/>
      <c r="I29" s="266"/>
      <c r="J29" s="266"/>
      <c r="K29" s="266"/>
      <c r="L29" s="267"/>
      <c r="M29" s="266"/>
      <c r="N29" s="266"/>
      <c r="O29" s="266"/>
      <c r="P29" s="268"/>
    </row>
    <row r="30" spans="1:16" ht="38.25" customHeight="1" x14ac:dyDescent="0.2">
      <c r="A30" s="54" t="s">
        <v>1</v>
      </c>
      <c r="B30" s="55" t="s">
        <v>3</v>
      </c>
      <c r="C30" s="269" t="s">
        <v>95</v>
      </c>
      <c r="D30" s="269"/>
      <c r="E30" s="269"/>
      <c r="F30" s="85" t="s">
        <v>9</v>
      </c>
      <c r="G30" s="85" t="s">
        <v>10</v>
      </c>
      <c r="H30" s="85" t="s">
        <v>11</v>
      </c>
      <c r="I30" s="85" t="s">
        <v>12</v>
      </c>
      <c r="J30" s="55" t="s">
        <v>102</v>
      </c>
      <c r="K30" s="86" t="s">
        <v>73</v>
      </c>
      <c r="L30" s="55" t="s">
        <v>93</v>
      </c>
      <c r="M30" s="55" t="s">
        <v>5</v>
      </c>
      <c r="N30" s="55" t="s">
        <v>6</v>
      </c>
      <c r="O30" s="55" t="s">
        <v>7</v>
      </c>
      <c r="P30" s="55" t="s">
        <v>8</v>
      </c>
    </row>
    <row r="31" spans="1:16" ht="20.25" customHeight="1" x14ac:dyDescent="0.2">
      <c r="A31" s="16"/>
      <c r="B31" s="156" t="s">
        <v>13</v>
      </c>
      <c r="C31" s="302"/>
      <c r="D31" s="303"/>
      <c r="E31" s="303"/>
      <c r="F31" s="324">
        <f>IF(OR(ISNUMBER(SEARCH("Breakfast",C31))),'Rates 2022-04-01'!$C$4,0)</f>
        <v>0</v>
      </c>
      <c r="G31" s="325">
        <f>IF(OR(ISNUMBER(SEARCH("Lunch",C31))),'Rates 2022-04-01'!$C$5,0)</f>
        <v>0</v>
      </c>
      <c r="H31" s="325">
        <f>IF(OR(ISNUMBER(SEARCH("Dinner",C31))),'Rates 2022-04-01'!$C$6,0)</f>
        <v>0</v>
      </c>
      <c r="I31" s="326">
        <f>IF(OR(ISNUMBER(SEARCH("Incidentals",C31))),'Rates 2022-04-01'!$C$8,0)</f>
        <v>0</v>
      </c>
      <c r="J31" s="163">
        <f>SUM(F31:I31)</f>
        <v>0</v>
      </c>
      <c r="K31" s="48">
        <v>1</v>
      </c>
      <c r="L31" s="31">
        <f>+J31*K31</f>
        <v>0</v>
      </c>
      <c r="M31" s="30">
        <v>61400</v>
      </c>
      <c r="N31" s="23"/>
      <c r="O31" s="23"/>
      <c r="P31" s="24"/>
    </row>
    <row r="32" spans="1:16" ht="20.25" customHeight="1" x14ac:dyDescent="0.2">
      <c r="A32" s="11"/>
      <c r="B32" s="130" t="s">
        <v>13</v>
      </c>
      <c r="C32" s="261"/>
      <c r="D32" s="262"/>
      <c r="E32" s="262"/>
      <c r="F32" s="327">
        <f>IF(OR(ISNUMBER(SEARCH("Breakfast",C32))),'Rates 2022-04-01'!$C$4,0)</f>
        <v>0</v>
      </c>
      <c r="G32" s="328">
        <f>IF(OR(ISNUMBER(SEARCH("Lunch",C32))),'Rates 2022-04-01'!$C$5,0)</f>
        <v>0</v>
      </c>
      <c r="H32" s="328">
        <f>IF(OR(ISNUMBER(SEARCH("Dinner",C32))),'Rates 2022-04-01'!$C$6,0)</f>
        <v>0</v>
      </c>
      <c r="I32" s="329">
        <f>IF(OR(ISNUMBER(SEARCH("Incidentals",C32))),'Rates 2022-04-01'!$C$8,0)</f>
        <v>0</v>
      </c>
      <c r="J32" s="164">
        <f t="shared" ref="J32:J36" si="3">SUM(F32:I32)</f>
        <v>0</v>
      </c>
      <c r="K32" s="160">
        <v>1</v>
      </c>
      <c r="L32" s="32">
        <f t="shared" ref="L32:L39" si="4">+J32*K32</f>
        <v>0</v>
      </c>
      <c r="M32" s="27">
        <v>61400</v>
      </c>
      <c r="N32" s="21"/>
      <c r="O32" s="21"/>
      <c r="P32" s="22"/>
    </row>
    <row r="33" spans="1:16" ht="20.25" customHeight="1" x14ac:dyDescent="0.2">
      <c r="A33" s="11"/>
      <c r="B33" s="130" t="s">
        <v>13</v>
      </c>
      <c r="C33" s="261"/>
      <c r="D33" s="262"/>
      <c r="E33" s="262"/>
      <c r="F33" s="327">
        <f>IF(OR(ISNUMBER(SEARCH("Breakfast",C33))),'Rates 2022-04-01'!$C$4,0)</f>
        <v>0</v>
      </c>
      <c r="G33" s="328">
        <f>IF(OR(ISNUMBER(SEARCH("Lunch",C33))),'Rates 2022-04-01'!$C$5,0)</f>
        <v>0</v>
      </c>
      <c r="H33" s="328">
        <f>IF(OR(ISNUMBER(SEARCH("Dinner",C33))),'Rates 2022-04-01'!$C$6,0)</f>
        <v>0</v>
      </c>
      <c r="I33" s="329">
        <f>IF(OR(ISNUMBER(SEARCH("Incidentals",C33))),'Rates 2022-04-01'!$C$8,0)</f>
        <v>0</v>
      </c>
      <c r="J33" s="164">
        <f t="shared" si="3"/>
        <v>0</v>
      </c>
      <c r="K33" s="160">
        <v>1</v>
      </c>
      <c r="L33" s="32">
        <f t="shared" si="4"/>
        <v>0</v>
      </c>
      <c r="M33" s="27">
        <v>61400</v>
      </c>
      <c r="N33" s="21"/>
      <c r="O33" s="21"/>
      <c r="P33" s="22"/>
    </row>
    <row r="34" spans="1:16" ht="20.25" customHeight="1" x14ac:dyDescent="0.2">
      <c r="A34" s="11"/>
      <c r="B34" s="130" t="s">
        <v>13</v>
      </c>
      <c r="C34" s="261"/>
      <c r="D34" s="262"/>
      <c r="E34" s="262"/>
      <c r="F34" s="327">
        <f>IF(OR(ISNUMBER(SEARCH("Breakfast",C34))),'Rates 2022-04-01'!$C$4,0)</f>
        <v>0</v>
      </c>
      <c r="G34" s="328">
        <f>IF(OR(ISNUMBER(SEARCH("Lunch",C34))),'Rates 2022-04-01'!$C$5,0)</f>
        <v>0</v>
      </c>
      <c r="H34" s="328">
        <f>IF(OR(ISNUMBER(SEARCH("Dinner",C34))),'Rates 2022-04-01'!$C$6,0)</f>
        <v>0</v>
      </c>
      <c r="I34" s="329">
        <f>IF(OR(ISNUMBER(SEARCH("Incidentals",C34))),'Rates 2022-04-01'!$C$8,0)</f>
        <v>0</v>
      </c>
      <c r="J34" s="164">
        <f t="shared" si="3"/>
        <v>0</v>
      </c>
      <c r="K34" s="160">
        <v>1</v>
      </c>
      <c r="L34" s="32">
        <f t="shared" si="4"/>
        <v>0</v>
      </c>
      <c r="M34" s="27">
        <v>61400</v>
      </c>
      <c r="N34" s="21"/>
      <c r="O34" s="21"/>
      <c r="P34" s="22"/>
    </row>
    <row r="35" spans="1:16" ht="20.25" customHeight="1" x14ac:dyDescent="0.2">
      <c r="A35" s="11"/>
      <c r="B35" s="130" t="s">
        <v>13</v>
      </c>
      <c r="C35" s="261"/>
      <c r="D35" s="262"/>
      <c r="E35" s="262"/>
      <c r="F35" s="327">
        <f>IF(OR(ISNUMBER(SEARCH("Breakfast",C35))),'Rates 2022-04-01'!$C$4,0)</f>
        <v>0</v>
      </c>
      <c r="G35" s="328">
        <f>IF(OR(ISNUMBER(SEARCH("Lunch",C35))),'Rates 2022-04-01'!$C$5,0)</f>
        <v>0</v>
      </c>
      <c r="H35" s="328">
        <f>IF(OR(ISNUMBER(SEARCH("Dinner",C35))),'Rates 2022-04-01'!$C$6,0)</f>
        <v>0</v>
      </c>
      <c r="I35" s="329">
        <f>IF(OR(ISNUMBER(SEARCH("Incidentals",C35))),'Rates 2022-04-01'!$C$8,0)</f>
        <v>0</v>
      </c>
      <c r="J35" s="164">
        <f t="shared" si="3"/>
        <v>0</v>
      </c>
      <c r="K35" s="160">
        <v>1</v>
      </c>
      <c r="L35" s="32">
        <f t="shared" si="4"/>
        <v>0</v>
      </c>
      <c r="M35" s="27">
        <v>61400</v>
      </c>
      <c r="N35" s="21"/>
      <c r="O35" s="21"/>
      <c r="P35" s="22"/>
    </row>
    <row r="36" spans="1:16" ht="20.25" customHeight="1" x14ac:dyDescent="0.2">
      <c r="A36" s="82"/>
      <c r="B36" s="131" t="s">
        <v>13</v>
      </c>
      <c r="C36" s="263"/>
      <c r="D36" s="264"/>
      <c r="E36" s="264"/>
      <c r="F36" s="330">
        <f>IF(OR(ISNUMBER(SEARCH("Breakfast",C36))),'Rates 2022-04-01'!$C$4,0)</f>
        <v>0</v>
      </c>
      <c r="G36" s="331">
        <f>IF(OR(ISNUMBER(SEARCH("Lunch",C36))),'Rates 2022-04-01'!$C$5,0)</f>
        <v>0</v>
      </c>
      <c r="H36" s="331">
        <f>IF(OR(ISNUMBER(SEARCH("Dinner",C36))),'Rates 2022-04-01'!$C$6,0)</f>
        <v>0</v>
      </c>
      <c r="I36" s="332">
        <f>IF(OR(ISNUMBER(SEARCH("Incidentals",C36))),'Rates 2022-04-01'!$C$8,0)</f>
        <v>0</v>
      </c>
      <c r="J36" s="165">
        <f t="shared" si="3"/>
        <v>0</v>
      </c>
      <c r="K36" s="161">
        <v>1</v>
      </c>
      <c r="L36" s="33">
        <f t="shared" si="4"/>
        <v>0</v>
      </c>
      <c r="M36" s="109">
        <v>61400</v>
      </c>
      <c r="N36" s="71"/>
      <c r="O36" s="71"/>
      <c r="P36" s="72"/>
    </row>
    <row r="37" spans="1:16" ht="20.25" customHeight="1" x14ac:dyDescent="0.2">
      <c r="A37" s="115"/>
      <c r="B37" s="116" t="s">
        <v>113</v>
      </c>
      <c r="C37" s="132" t="s">
        <v>109</v>
      </c>
      <c r="D37" s="42" t="s">
        <v>114</v>
      </c>
      <c r="E37" s="275" t="s">
        <v>109</v>
      </c>
      <c r="F37" s="274"/>
      <c r="G37" s="43" t="s">
        <v>71</v>
      </c>
      <c r="H37" s="18">
        <v>0</v>
      </c>
      <c r="I37" s="166">
        <v>0.55000000000000004</v>
      </c>
      <c r="J37" s="163">
        <f>I37*H37</f>
        <v>0</v>
      </c>
      <c r="K37" s="170">
        <v>1</v>
      </c>
      <c r="L37" s="31">
        <f t="shared" si="4"/>
        <v>0</v>
      </c>
      <c r="M37" s="112">
        <v>61400</v>
      </c>
      <c r="N37" s="65"/>
      <c r="O37" s="65"/>
      <c r="P37" s="66"/>
    </row>
    <row r="38" spans="1:16" ht="20.25" customHeight="1" x14ac:dyDescent="0.2">
      <c r="A38" s="17"/>
      <c r="B38" s="130" t="s">
        <v>113</v>
      </c>
      <c r="C38" s="132" t="s">
        <v>109</v>
      </c>
      <c r="D38" s="42" t="s">
        <v>114</v>
      </c>
      <c r="E38" s="275" t="s">
        <v>109</v>
      </c>
      <c r="F38" s="276"/>
      <c r="G38" s="43" t="s">
        <v>71</v>
      </c>
      <c r="H38" s="19">
        <v>0</v>
      </c>
      <c r="I38" s="166">
        <v>0.55000000000000004</v>
      </c>
      <c r="J38" s="169">
        <f t="shared" ref="J38:J39" si="5">I38*H38</f>
        <v>0</v>
      </c>
      <c r="K38" s="160">
        <v>1</v>
      </c>
      <c r="L38" s="32">
        <f t="shared" si="4"/>
        <v>0</v>
      </c>
      <c r="M38" s="27">
        <v>61400</v>
      </c>
      <c r="N38" s="21"/>
      <c r="O38" s="21"/>
      <c r="P38" s="22"/>
    </row>
    <row r="39" spans="1:16" ht="20.25" customHeight="1" x14ac:dyDescent="0.2">
      <c r="A39" s="88"/>
      <c r="B39" s="131" t="s">
        <v>113</v>
      </c>
      <c r="C39" s="133" t="s">
        <v>109</v>
      </c>
      <c r="D39" s="89" t="s">
        <v>114</v>
      </c>
      <c r="E39" s="277" t="s">
        <v>109</v>
      </c>
      <c r="F39" s="278"/>
      <c r="G39" s="90" t="s">
        <v>71</v>
      </c>
      <c r="H39" s="91">
        <v>0</v>
      </c>
      <c r="I39" s="167">
        <v>0.55000000000000004</v>
      </c>
      <c r="J39" s="33">
        <f t="shared" si="5"/>
        <v>0</v>
      </c>
      <c r="K39" s="161">
        <v>1</v>
      </c>
      <c r="L39" s="33">
        <f t="shared" si="4"/>
        <v>0</v>
      </c>
      <c r="M39" s="34">
        <v>61400</v>
      </c>
      <c r="N39" s="71"/>
      <c r="O39" s="71"/>
      <c r="P39" s="72"/>
    </row>
    <row r="40" spans="1:16" ht="20.25" customHeight="1" x14ac:dyDescent="0.2">
      <c r="A40" s="117"/>
      <c r="B40" s="98"/>
      <c r="C40" s="98"/>
      <c r="D40" s="202" t="s">
        <v>76</v>
      </c>
      <c r="E40" s="202"/>
      <c r="F40" s="202"/>
      <c r="G40" s="202"/>
      <c r="H40" s="202"/>
      <c r="I40" s="202"/>
      <c r="J40" s="33">
        <f>SUM(J31:J39)</f>
        <v>0</v>
      </c>
      <c r="K40" s="100"/>
      <c r="L40" s="33">
        <f>SUM(L31:L39)</f>
        <v>0</v>
      </c>
      <c r="M40" s="101"/>
      <c r="N40" s="101"/>
      <c r="O40" s="101"/>
      <c r="P40" s="118"/>
    </row>
    <row r="41" spans="1:16" ht="20.25" customHeight="1" x14ac:dyDescent="0.2">
      <c r="A41" s="119"/>
      <c r="B41" s="120"/>
      <c r="C41" s="120"/>
      <c r="D41" s="121"/>
      <c r="E41" s="121"/>
      <c r="F41" s="121"/>
      <c r="G41" s="121"/>
      <c r="H41" s="121"/>
      <c r="I41" s="121" t="s">
        <v>75</v>
      </c>
      <c r="J41" s="28">
        <f>+J40+J27+J20</f>
        <v>0</v>
      </c>
      <c r="K41" s="49"/>
      <c r="L41" s="28">
        <f>+L20+L27+L40</f>
        <v>0</v>
      </c>
      <c r="M41" s="122"/>
      <c r="N41" s="122"/>
      <c r="O41" s="122"/>
      <c r="P41" s="123"/>
    </row>
    <row r="43" spans="1:16" s="7" customFormat="1" hidden="1" x14ac:dyDescent="0.2">
      <c r="A43" s="3" t="s">
        <v>24</v>
      </c>
      <c r="B43" s="3" t="s">
        <v>48</v>
      </c>
      <c r="C43" s="3" t="s">
        <v>25</v>
      </c>
      <c r="D43" s="4" t="s">
        <v>68</v>
      </c>
      <c r="E43" s="4" t="s">
        <v>69</v>
      </c>
      <c r="F43" s="5" t="s">
        <v>46</v>
      </c>
      <c r="G43" s="5"/>
    </row>
    <row r="44" spans="1:16" s="7" customFormat="1" hidden="1" x14ac:dyDescent="0.2">
      <c r="A44" s="6" t="s">
        <v>26</v>
      </c>
      <c r="B44" s="7">
        <v>61400</v>
      </c>
      <c r="C44" s="8" t="s">
        <v>27</v>
      </c>
      <c r="D44" s="7" t="s">
        <v>72</v>
      </c>
      <c r="E44" s="7">
        <v>61400</v>
      </c>
      <c r="F44" s="7" t="s">
        <v>47</v>
      </c>
    </row>
    <row r="45" spans="1:16" s="7" customFormat="1" hidden="1" x14ac:dyDescent="0.2">
      <c r="A45" s="9" t="s">
        <v>56</v>
      </c>
      <c r="B45" s="7">
        <v>61510</v>
      </c>
      <c r="C45" s="8" t="s">
        <v>28</v>
      </c>
      <c r="D45" s="7" t="s">
        <v>70</v>
      </c>
      <c r="E45" s="7">
        <v>61535</v>
      </c>
      <c r="F45" s="7" t="s">
        <v>45</v>
      </c>
    </row>
    <row r="46" spans="1:16" s="7" customFormat="1" hidden="1" x14ac:dyDescent="0.2">
      <c r="A46" s="6" t="s">
        <v>23</v>
      </c>
      <c r="B46" s="7">
        <v>61400</v>
      </c>
      <c r="C46" s="8" t="s">
        <v>30</v>
      </c>
      <c r="F46" s="7" t="s">
        <v>80</v>
      </c>
    </row>
    <row r="47" spans="1:16" s="7" customFormat="1" hidden="1" x14ac:dyDescent="0.2">
      <c r="A47" s="6" t="s">
        <v>29</v>
      </c>
      <c r="B47" s="7">
        <v>61400</v>
      </c>
      <c r="C47" s="8" t="s">
        <v>31</v>
      </c>
    </row>
    <row r="48" spans="1:16" s="7" customFormat="1" hidden="1" x14ac:dyDescent="0.2">
      <c r="A48" s="9" t="s">
        <v>54</v>
      </c>
      <c r="B48" s="7">
        <v>62115</v>
      </c>
      <c r="C48" s="8" t="s">
        <v>33</v>
      </c>
    </row>
    <row r="49" spans="1:3" s="7" customFormat="1" hidden="1" x14ac:dyDescent="0.2">
      <c r="A49" s="9" t="s">
        <v>50</v>
      </c>
      <c r="B49" s="7">
        <v>61750</v>
      </c>
      <c r="C49" s="8" t="s">
        <v>34</v>
      </c>
    </row>
    <row r="50" spans="1:3" s="7" customFormat="1" hidden="1" x14ac:dyDescent="0.2">
      <c r="A50" s="6" t="s">
        <v>32</v>
      </c>
      <c r="B50" s="7">
        <v>61400</v>
      </c>
      <c r="C50" s="8" t="s">
        <v>35</v>
      </c>
    </row>
    <row r="51" spans="1:3" s="7" customFormat="1" hidden="1" x14ac:dyDescent="0.2">
      <c r="A51" s="9" t="s">
        <v>51</v>
      </c>
      <c r="B51" s="7">
        <v>62515</v>
      </c>
      <c r="C51" s="8" t="s">
        <v>37</v>
      </c>
    </row>
    <row r="52" spans="1:3" s="7" customFormat="1" hidden="1" x14ac:dyDescent="0.2">
      <c r="A52" s="9" t="s">
        <v>55</v>
      </c>
      <c r="B52" s="7">
        <v>62210</v>
      </c>
      <c r="C52" s="8" t="s">
        <v>38</v>
      </c>
    </row>
    <row r="53" spans="1:3" s="7" customFormat="1" hidden="1" x14ac:dyDescent="0.2">
      <c r="A53" s="9" t="s">
        <v>61</v>
      </c>
      <c r="B53" s="7">
        <v>61535</v>
      </c>
      <c r="C53" s="8" t="s">
        <v>40</v>
      </c>
    </row>
    <row r="54" spans="1:3" s="7" customFormat="1" hidden="1" x14ac:dyDescent="0.2">
      <c r="A54" s="9" t="s">
        <v>58</v>
      </c>
      <c r="B54" s="7">
        <v>61625</v>
      </c>
      <c r="C54" s="8" t="s">
        <v>42</v>
      </c>
    </row>
    <row r="55" spans="1:3" s="7" customFormat="1" hidden="1" x14ac:dyDescent="0.2">
      <c r="A55" s="9"/>
      <c r="C55" s="8" t="s">
        <v>87</v>
      </c>
    </row>
    <row r="56" spans="1:3" s="7" customFormat="1" hidden="1" x14ac:dyDescent="0.2">
      <c r="A56" s="9"/>
      <c r="C56" s="8" t="s">
        <v>88</v>
      </c>
    </row>
    <row r="57" spans="1:3" s="7" customFormat="1" hidden="1" x14ac:dyDescent="0.2">
      <c r="A57" s="9"/>
      <c r="C57" s="8" t="s">
        <v>89</v>
      </c>
    </row>
    <row r="58" spans="1:3" s="7" customFormat="1" hidden="1" x14ac:dyDescent="0.2">
      <c r="A58" s="9"/>
      <c r="C58" s="8" t="s">
        <v>90</v>
      </c>
    </row>
    <row r="59" spans="1:3" s="7" customFormat="1" hidden="1" x14ac:dyDescent="0.2">
      <c r="A59" s="9" t="s">
        <v>36</v>
      </c>
      <c r="B59" s="7">
        <v>62125</v>
      </c>
    </row>
    <row r="60" spans="1:3" s="7" customFormat="1" hidden="1" x14ac:dyDescent="0.2">
      <c r="A60" s="6" t="s">
        <v>67</v>
      </c>
      <c r="B60" s="7" t="s">
        <v>65</v>
      </c>
    </row>
    <row r="61" spans="1:3" s="7" customFormat="1" hidden="1" x14ac:dyDescent="0.2">
      <c r="A61" s="9" t="s">
        <v>62</v>
      </c>
      <c r="B61" s="7">
        <v>61525</v>
      </c>
    </row>
    <row r="62" spans="1:3" s="7" customFormat="1" hidden="1" x14ac:dyDescent="0.2">
      <c r="A62" s="6" t="s">
        <v>39</v>
      </c>
      <c r="B62" s="7">
        <v>62110</v>
      </c>
    </row>
    <row r="63" spans="1:3" s="7" customFormat="1" hidden="1" x14ac:dyDescent="0.2">
      <c r="A63" s="9" t="s">
        <v>66</v>
      </c>
      <c r="B63" s="7">
        <v>61570</v>
      </c>
    </row>
    <row r="64" spans="1:3" s="7" customFormat="1" hidden="1" x14ac:dyDescent="0.2">
      <c r="A64" s="9" t="s">
        <v>52</v>
      </c>
      <c r="B64" s="7">
        <v>61725</v>
      </c>
    </row>
    <row r="65" spans="1:2" s="7" customFormat="1" hidden="1" x14ac:dyDescent="0.2">
      <c r="A65" s="9" t="s">
        <v>53</v>
      </c>
      <c r="B65" s="7">
        <v>62510</v>
      </c>
    </row>
    <row r="66" spans="1:2" s="7" customFormat="1" hidden="1" x14ac:dyDescent="0.2">
      <c r="A66" s="9" t="s">
        <v>59</v>
      </c>
      <c r="B66" s="7">
        <v>61650</v>
      </c>
    </row>
    <row r="67" spans="1:2" s="7" customFormat="1" hidden="1" x14ac:dyDescent="0.2">
      <c r="A67" s="9" t="s">
        <v>49</v>
      </c>
      <c r="B67" s="7">
        <v>61750</v>
      </c>
    </row>
    <row r="68" spans="1:2" s="7" customFormat="1" hidden="1" x14ac:dyDescent="0.2">
      <c r="A68" s="9" t="s">
        <v>63</v>
      </c>
      <c r="B68" s="7">
        <v>61740</v>
      </c>
    </row>
    <row r="69" spans="1:2" s="7" customFormat="1" hidden="1" x14ac:dyDescent="0.2">
      <c r="A69" s="9" t="s">
        <v>57</v>
      </c>
      <c r="B69" s="7">
        <v>62535</v>
      </c>
    </row>
    <row r="70" spans="1:2" s="7" customFormat="1" hidden="1" x14ac:dyDescent="0.2">
      <c r="A70" s="6" t="s">
        <v>41</v>
      </c>
      <c r="B70" s="7">
        <v>61400</v>
      </c>
    </row>
    <row r="71" spans="1:2" s="7" customFormat="1" hidden="1" x14ac:dyDescent="0.2">
      <c r="A71" s="9" t="s">
        <v>64</v>
      </c>
      <c r="B71" s="7">
        <v>61400</v>
      </c>
    </row>
    <row r="72" spans="1:2" s="7" customFormat="1" hidden="1" x14ac:dyDescent="0.2">
      <c r="A72" s="9" t="s">
        <v>60</v>
      </c>
      <c r="B72" s="7">
        <v>61400</v>
      </c>
    </row>
    <row r="73" spans="1:2" s="7" customFormat="1" hidden="1" x14ac:dyDescent="0.2">
      <c r="A73" s="6" t="s">
        <v>43</v>
      </c>
      <c r="B73" s="7">
        <v>61400</v>
      </c>
    </row>
    <row r="74" spans="1:2" hidden="1" x14ac:dyDescent="0.2"/>
    <row r="75" spans="1:2" hidden="1" x14ac:dyDescent="0.2"/>
  </sheetData>
  <sheetProtection sheet="1" selectLockedCells="1"/>
  <mergeCells count="43">
    <mergeCell ref="D7:F7"/>
    <mergeCell ref="E38:F38"/>
    <mergeCell ref="E39:F39"/>
    <mergeCell ref="D20:I20"/>
    <mergeCell ref="D22:F22"/>
    <mergeCell ref="D26:F26"/>
    <mergeCell ref="D25:F25"/>
    <mergeCell ref="D24:F24"/>
    <mergeCell ref="D23:F23"/>
    <mergeCell ref="A28:P28"/>
    <mergeCell ref="D27:I27"/>
    <mergeCell ref="D40:I40"/>
    <mergeCell ref="A29:P29"/>
    <mergeCell ref="C30:E30"/>
    <mergeCell ref="C31:E31"/>
    <mergeCell ref="C32:E32"/>
    <mergeCell ref="C34:E34"/>
    <mergeCell ref="C35:E35"/>
    <mergeCell ref="C36:E36"/>
    <mergeCell ref="E37:F37"/>
    <mergeCell ref="C33:E33"/>
    <mergeCell ref="A3:P3"/>
    <mergeCell ref="A4:P4"/>
    <mergeCell ref="D5:F5"/>
    <mergeCell ref="D19:F19"/>
    <mergeCell ref="D18:F18"/>
    <mergeCell ref="D17:F17"/>
    <mergeCell ref="D16:F16"/>
    <mergeCell ref="D15:F15"/>
    <mergeCell ref="D14:F14"/>
    <mergeCell ref="D13:F13"/>
    <mergeCell ref="D12:F12"/>
    <mergeCell ref="D6:F6"/>
    <mergeCell ref="D11:F11"/>
    <mergeCell ref="D10:F10"/>
    <mergeCell ref="D9:F9"/>
    <mergeCell ref="D8:F8"/>
    <mergeCell ref="B1:D1"/>
    <mergeCell ref="B2:D2"/>
    <mergeCell ref="F2:H2"/>
    <mergeCell ref="I2:J2"/>
    <mergeCell ref="K2:P2"/>
    <mergeCell ref="J1:P1"/>
  </mergeCells>
  <dataValidations count="5">
    <dataValidation type="list" allowBlank="1" showInputMessage="1" showErrorMessage="1" sqref="B6:B20" xr:uid="{00000000-0002-0000-0100-000000000000}">
      <formula1>$A$44:$A$73</formula1>
    </dataValidation>
    <dataValidation showInputMessage="1" showErrorMessage="1" sqref="M6:M20" xr:uid="{00000000-0002-0000-0100-000001000000}"/>
    <dataValidation type="list" allowBlank="1" showInputMessage="1" showErrorMessage="1" sqref="B27" xr:uid="{00000000-0002-0000-0100-000002000000}">
      <formula1>$D$44:$D$45</formula1>
    </dataValidation>
    <dataValidation type="list" allowBlank="1" showInputMessage="1" showErrorMessage="1" sqref="C31:E36" xr:uid="{00000000-0002-0000-0100-000003000000}">
      <formula1>$C$44:$C$58</formula1>
    </dataValidation>
    <dataValidation type="custom" allowBlank="1" showInputMessage="1" showErrorMessage="1" sqref="A3:P3 A29:P29" xr:uid="{00000000-0002-0000-0100-000004000000}">
      <formula1>"&lt;0&gt;0"</formula1>
    </dataValidation>
  </dataValidations>
  <hyperlinks>
    <hyperlink ref="A29" r:id="rId1" display="http://www.njc-cnm.gc.ca/directive/app_d.php?lang=eng" xr:uid="{00000000-0004-0000-0100-000000000000}"/>
    <hyperlink ref="A29:P29" r:id="rId2" display="Travel Directive" xr:uid="{00000000-0004-0000-0100-000001000000}"/>
    <hyperlink ref="A3:P3" r:id="rId3" display="Currency Converter - use this link to access Bank of Canada daily exchange rates" xr:uid="{00000000-0004-0000-0100-000002000000}"/>
  </hyperlinks>
  <pageMargins left="0.25" right="0.25" top="0.75" bottom="0.75" header="0.3" footer="0.3"/>
  <pageSetup scale="49" orientation="landscape" horizontalDpi="1200" verticalDpi="1200" r:id="rId4"/>
  <headerFooter>
    <oddHeader>&amp;CROYAL ROADS UNIVERSITY BUSINESS AND TRAVEL EXPENSE REIMBURSEMENT - FOREIGN TRAVEL
CANADIAN AND FOREIGN CURRENCY</oddHeader>
  </headerFooter>
  <ignoredErrors>
    <ignoredError sqref="J27 L27 F31:I3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7CF1-53C9-46C0-A048-AD4C027426B0}">
  <sheetPr>
    <tabColor theme="0" tint="-0.499984740745262"/>
    <pageSetUpPr fitToPage="1"/>
  </sheetPr>
  <dimension ref="A1:Q75"/>
  <sheetViews>
    <sheetView zoomScale="85" zoomScaleNormal="85" workbookViewId="0">
      <selection activeCell="Q1" sqref="Q1"/>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7" s="2" customFormat="1" ht="33.75" customHeight="1" x14ac:dyDescent="0.25">
      <c r="A1" s="44" t="s">
        <v>0</v>
      </c>
      <c r="B1" s="288">
        <f>+'Expense Report page 1'!B1:D1</f>
        <v>0</v>
      </c>
      <c r="C1" s="289"/>
      <c r="D1" s="290"/>
      <c r="E1" s="46" t="s">
        <v>74</v>
      </c>
      <c r="F1" s="182">
        <f>+'Expense Report page 1'!F1</f>
        <v>0</v>
      </c>
      <c r="G1" s="47" t="s">
        <v>79</v>
      </c>
      <c r="H1" s="183">
        <f>+'Expense Report page 1'!M1</f>
        <v>0</v>
      </c>
      <c r="I1" s="184"/>
      <c r="J1" s="300" t="s">
        <v>100</v>
      </c>
      <c r="K1" s="300"/>
      <c r="L1" s="300"/>
      <c r="M1" s="300"/>
      <c r="N1" s="300"/>
      <c r="O1" s="300"/>
      <c r="P1" s="301"/>
    </row>
    <row r="2" spans="1:17" ht="39.75" customHeight="1" x14ac:dyDescent="0.2">
      <c r="A2" s="51" t="s">
        <v>78</v>
      </c>
      <c r="B2" s="291">
        <f>+'Expense Report page 1'!B2:D2</f>
        <v>0</v>
      </c>
      <c r="C2" s="292"/>
      <c r="D2" s="293"/>
      <c r="E2" s="47" t="s">
        <v>77</v>
      </c>
      <c r="F2" s="291">
        <f>+'Expense Report page 1'!F2:H2</f>
        <v>0</v>
      </c>
      <c r="G2" s="292"/>
      <c r="H2" s="294"/>
      <c r="I2" s="295" t="s">
        <v>82</v>
      </c>
      <c r="J2" s="296"/>
      <c r="K2" s="321" t="str">
        <f>+'Expense Report page 1'!K2:P2</f>
        <v>YYYY-MM-DD
YYYY-MM-DD</v>
      </c>
      <c r="L2" s="322"/>
      <c r="M2" s="322"/>
      <c r="N2" s="322"/>
      <c r="O2" s="322"/>
      <c r="P2" s="323"/>
    </row>
    <row r="3" spans="1:17" ht="18" customHeight="1" x14ac:dyDescent="0.25">
      <c r="A3" s="221" t="s">
        <v>97</v>
      </c>
      <c r="B3" s="222"/>
      <c r="C3" s="222"/>
      <c r="D3" s="222"/>
      <c r="E3" s="222"/>
      <c r="F3" s="222"/>
      <c r="G3" s="222"/>
      <c r="H3" s="222"/>
      <c r="I3" s="222"/>
      <c r="J3" s="222"/>
      <c r="K3" s="222"/>
      <c r="L3" s="222"/>
      <c r="M3" s="222"/>
      <c r="N3" s="222"/>
      <c r="O3" s="222"/>
      <c r="P3" s="223"/>
    </row>
    <row r="4" spans="1:17" ht="18" customHeight="1" x14ac:dyDescent="0.2">
      <c r="A4" s="185" t="s">
        <v>22</v>
      </c>
      <c r="B4" s="186"/>
      <c r="C4" s="186"/>
      <c r="D4" s="186"/>
      <c r="E4" s="186"/>
      <c r="F4" s="186"/>
      <c r="G4" s="186"/>
      <c r="H4" s="186"/>
      <c r="I4" s="186"/>
      <c r="J4" s="186"/>
      <c r="K4" s="186"/>
      <c r="L4" s="186"/>
      <c r="M4" s="186"/>
      <c r="N4" s="186"/>
      <c r="O4" s="186"/>
      <c r="P4" s="187"/>
    </row>
    <row r="5" spans="1:17" ht="40.5" customHeight="1" x14ac:dyDescent="0.2">
      <c r="A5" s="54" t="s">
        <v>1</v>
      </c>
      <c r="B5" s="54" t="s">
        <v>3</v>
      </c>
      <c r="C5" s="55" t="s">
        <v>2</v>
      </c>
      <c r="D5" s="279" t="s">
        <v>4</v>
      </c>
      <c r="E5" s="280"/>
      <c r="F5" s="281"/>
      <c r="G5" s="57" t="s">
        <v>108</v>
      </c>
      <c r="H5" s="57" t="s">
        <v>110</v>
      </c>
      <c r="I5" s="57" t="s">
        <v>111</v>
      </c>
      <c r="J5" s="55" t="s">
        <v>103</v>
      </c>
      <c r="K5" s="55" t="s">
        <v>73</v>
      </c>
      <c r="L5" s="55" t="s">
        <v>104</v>
      </c>
      <c r="M5" s="55" t="s">
        <v>5</v>
      </c>
      <c r="N5" s="55" t="s">
        <v>6</v>
      </c>
      <c r="O5" s="55" t="s">
        <v>7</v>
      </c>
      <c r="P5" s="55" t="s">
        <v>8</v>
      </c>
      <c r="Q5" s="1" t="s">
        <v>98</v>
      </c>
    </row>
    <row r="6" spans="1:17" ht="19.5" customHeight="1" x14ac:dyDescent="0.2">
      <c r="A6" s="61"/>
      <c r="B6" s="62"/>
      <c r="C6" s="63"/>
      <c r="D6" s="212"/>
      <c r="E6" s="213"/>
      <c r="F6" s="214"/>
      <c r="G6" s="128">
        <v>0</v>
      </c>
      <c r="H6" s="128">
        <v>0</v>
      </c>
      <c r="I6" s="140">
        <v>0</v>
      </c>
      <c r="J6" s="14">
        <f>SUM(G6:I6)</f>
        <v>0</v>
      </c>
      <c r="K6" s="111">
        <v>1</v>
      </c>
      <c r="L6" s="14">
        <f>+J6*K6</f>
        <v>0</v>
      </c>
      <c r="M6" s="112" t="e">
        <f t="shared" ref="M6:M19" si="0">VLOOKUP(B6,$A$44:$B$73,2,TRUE)</f>
        <v>#N/A</v>
      </c>
      <c r="N6" s="65"/>
      <c r="O6" s="65"/>
      <c r="P6" s="66"/>
    </row>
    <row r="7" spans="1:17" ht="19.5" customHeight="1" x14ac:dyDescent="0.2">
      <c r="A7" s="11"/>
      <c r="B7" s="20"/>
      <c r="C7" s="12"/>
      <c r="D7" s="285"/>
      <c r="E7" s="286"/>
      <c r="F7" s="287"/>
      <c r="G7" s="128">
        <v>0</v>
      </c>
      <c r="H7" s="128">
        <v>0</v>
      </c>
      <c r="I7" s="140">
        <v>0</v>
      </c>
      <c r="J7" s="15">
        <f>SUM(G7:I7)</f>
        <v>0</v>
      </c>
      <c r="K7" s="48">
        <v>1</v>
      </c>
      <c r="L7" s="15">
        <f>+J7*K7</f>
        <v>0</v>
      </c>
      <c r="M7" s="27" t="e">
        <f t="shared" si="0"/>
        <v>#N/A</v>
      </c>
      <c r="N7" s="21"/>
      <c r="O7" s="21"/>
      <c r="P7" s="22"/>
    </row>
    <row r="8" spans="1:17" ht="19.5" customHeight="1" x14ac:dyDescent="0.2">
      <c r="A8" s="11"/>
      <c r="B8" s="20"/>
      <c r="C8" s="12"/>
      <c r="D8" s="285"/>
      <c r="E8" s="286"/>
      <c r="F8" s="287"/>
      <c r="G8" s="128">
        <v>0</v>
      </c>
      <c r="H8" s="128">
        <v>0</v>
      </c>
      <c r="I8" s="140">
        <v>0</v>
      </c>
      <c r="J8" s="15">
        <f t="shared" ref="J8:J19" si="1">SUM(G8:I8)</f>
        <v>0</v>
      </c>
      <c r="K8" s="48">
        <v>1</v>
      </c>
      <c r="L8" s="15">
        <f>+J8*K8</f>
        <v>0</v>
      </c>
      <c r="M8" s="27" t="e">
        <f t="shared" si="0"/>
        <v>#N/A</v>
      </c>
      <c r="N8" s="21"/>
      <c r="O8" s="21"/>
      <c r="P8" s="22"/>
    </row>
    <row r="9" spans="1:17" ht="19.5" customHeight="1" x14ac:dyDescent="0.2">
      <c r="A9" s="11"/>
      <c r="B9" s="20"/>
      <c r="C9" s="12"/>
      <c r="D9" s="285"/>
      <c r="E9" s="286"/>
      <c r="F9" s="287"/>
      <c r="G9" s="128">
        <v>0</v>
      </c>
      <c r="H9" s="128">
        <v>0</v>
      </c>
      <c r="I9" s="140">
        <v>0</v>
      </c>
      <c r="J9" s="15">
        <f t="shared" si="1"/>
        <v>0</v>
      </c>
      <c r="K9" s="48">
        <v>1</v>
      </c>
      <c r="L9" s="15">
        <f>+J9*K9</f>
        <v>0</v>
      </c>
      <c r="M9" s="27" t="e">
        <f t="shared" si="0"/>
        <v>#N/A</v>
      </c>
      <c r="N9" s="21"/>
      <c r="O9" s="21"/>
      <c r="P9" s="22"/>
    </row>
    <row r="10" spans="1:17" ht="19.5" customHeight="1" x14ac:dyDescent="0.2">
      <c r="A10" s="11"/>
      <c r="B10" s="20"/>
      <c r="C10" s="12"/>
      <c r="D10" s="285"/>
      <c r="E10" s="286"/>
      <c r="F10" s="287"/>
      <c r="G10" s="128">
        <v>0</v>
      </c>
      <c r="H10" s="128">
        <v>0</v>
      </c>
      <c r="I10" s="140">
        <v>0</v>
      </c>
      <c r="J10" s="15">
        <f t="shared" si="1"/>
        <v>0</v>
      </c>
      <c r="K10" s="48">
        <v>1</v>
      </c>
      <c r="L10" s="15">
        <f t="shared" ref="L10:L19" si="2">+J10*K10</f>
        <v>0</v>
      </c>
      <c r="M10" s="27" t="e">
        <f t="shared" si="0"/>
        <v>#N/A</v>
      </c>
      <c r="N10" s="21"/>
      <c r="O10" s="21"/>
      <c r="P10" s="22"/>
    </row>
    <row r="11" spans="1:17" ht="19.5" customHeight="1" x14ac:dyDescent="0.2">
      <c r="A11" s="11"/>
      <c r="B11" s="20"/>
      <c r="C11" s="12"/>
      <c r="D11" s="285"/>
      <c r="E11" s="286"/>
      <c r="F11" s="287"/>
      <c r="G11" s="128">
        <v>0</v>
      </c>
      <c r="H11" s="128">
        <v>0</v>
      </c>
      <c r="I11" s="140">
        <v>0</v>
      </c>
      <c r="J11" s="15">
        <f t="shared" si="1"/>
        <v>0</v>
      </c>
      <c r="K11" s="48">
        <v>1</v>
      </c>
      <c r="L11" s="15">
        <f t="shared" si="2"/>
        <v>0</v>
      </c>
      <c r="M11" s="27" t="e">
        <f t="shared" si="0"/>
        <v>#N/A</v>
      </c>
      <c r="N11" s="21"/>
      <c r="O11" s="21"/>
      <c r="P11" s="22"/>
    </row>
    <row r="12" spans="1:17" ht="19.5" customHeight="1" x14ac:dyDescent="0.2">
      <c r="A12" s="11"/>
      <c r="B12" s="20"/>
      <c r="C12" s="12"/>
      <c r="D12" s="285"/>
      <c r="E12" s="286"/>
      <c r="F12" s="287"/>
      <c r="G12" s="128">
        <v>0</v>
      </c>
      <c r="H12" s="128">
        <v>0</v>
      </c>
      <c r="I12" s="140">
        <v>0</v>
      </c>
      <c r="J12" s="15">
        <f t="shared" si="1"/>
        <v>0</v>
      </c>
      <c r="K12" s="48">
        <v>1</v>
      </c>
      <c r="L12" s="15">
        <f t="shared" si="2"/>
        <v>0</v>
      </c>
      <c r="M12" s="27" t="e">
        <f t="shared" si="0"/>
        <v>#N/A</v>
      </c>
      <c r="N12" s="21"/>
      <c r="O12" s="21"/>
      <c r="P12" s="22"/>
    </row>
    <row r="13" spans="1:17" ht="19.5" customHeight="1" x14ac:dyDescent="0.2">
      <c r="A13" s="11"/>
      <c r="B13" s="20"/>
      <c r="C13" s="12"/>
      <c r="D13" s="285"/>
      <c r="E13" s="286"/>
      <c r="F13" s="287"/>
      <c r="G13" s="128">
        <v>0</v>
      </c>
      <c r="H13" s="128">
        <v>0</v>
      </c>
      <c r="I13" s="140">
        <v>0</v>
      </c>
      <c r="J13" s="15">
        <f t="shared" si="1"/>
        <v>0</v>
      </c>
      <c r="K13" s="48">
        <v>1</v>
      </c>
      <c r="L13" s="15">
        <f t="shared" si="2"/>
        <v>0</v>
      </c>
      <c r="M13" s="27" t="e">
        <f t="shared" si="0"/>
        <v>#N/A</v>
      </c>
      <c r="N13" s="21"/>
      <c r="O13" s="21"/>
      <c r="P13" s="22"/>
    </row>
    <row r="14" spans="1:17" ht="19.5" customHeight="1" x14ac:dyDescent="0.2">
      <c r="A14" s="13"/>
      <c r="B14" s="20"/>
      <c r="C14" s="12"/>
      <c r="D14" s="285"/>
      <c r="E14" s="286"/>
      <c r="F14" s="287"/>
      <c r="G14" s="128">
        <v>0</v>
      </c>
      <c r="H14" s="128">
        <v>0</v>
      </c>
      <c r="I14" s="140">
        <v>0</v>
      </c>
      <c r="J14" s="15">
        <f t="shared" si="1"/>
        <v>0</v>
      </c>
      <c r="K14" s="48">
        <v>1</v>
      </c>
      <c r="L14" s="15">
        <f t="shared" si="2"/>
        <v>0</v>
      </c>
      <c r="M14" s="27" t="e">
        <f t="shared" si="0"/>
        <v>#N/A</v>
      </c>
      <c r="N14" s="21"/>
      <c r="O14" s="21"/>
      <c r="P14" s="22"/>
    </row>
    <row r="15" spans="1:17" ht="19.5" customHeight="1" x14ac:dyDescent="0.2">
      <c r="A15" s="13"/>
      <c r="B15" s="20"/>
      <c r="C15" s="12"/>
      <c r="D15" s="285"/>
      <c r="E15" s="286"/>
      <c r="F15" s="287"/>
      <c r="G15" s="128">
        <v>0</v>
      </c>
      <c r="H15" s="128">
        <v>0</v>
      </c>
      <c r="I15" s="140">
        <v>0</v>
      </c>
      <c r="J15" s="15">
        <f t="shared" si="1"/>
        <v>0</v>
      </c>
      <c r="K15" s="48">
        <v>1</v>
      </c>
      <c r="L15" s="15">
        <f t="shared" si="2"/>
        <v>0</v>
      </c>
      <c r="M15" s="27" t="e">
        <f t="shared" si="0"/>
        <v>#N/A</v>
      </c>
      <c r="N15" s="21"/>
      <c r="O15" s="21"/>
      <c r="P15" s="22"/>
    </row>
    <row r="16" spans="1:17" ht="19.5" customHeight="1" x14ac:dyDescent="0.2">
      <c r="A16" s="13"/>
      <c r="B16" s="20"/>
      <c r="C16" s="12"/>
      <c r="D16" s="285"/>
      <c r="E16" s="286"/>
      <c r="F16" s="287"/>
      <c r="G16" s="128">
        <v>0</v>
      </c>
      <c r="H16" s="128">
        <v>0</v>
      </c>
      <c r="I16" s="140">
        <v>0</v>
      </c>
      <c r="J16" s="15">
        <f t="shared" si="1"/>
        <v>0</v>
      </c>
      <c r="K16" s="48">
        <v>1</v>
      </c>
      <c r="L16" s="15">
        <f t="shared" si="2"/>
        <v>0</v>
      </c>
      <c r="M16" s="27" t="e">
        <f t="shared" si="0"/>
        <v>#N/A</v>
      </c>
      <c r="N16" s="21"/>
      <c r="O16" s="21"/>
      <c r="P16" s="22"/>
    </row>
    <row r="17" spans="1:16" ht="19.5" customHeight="1" x14ac:dyDescent="0.2">
      <c r="A17" s="13"/>
      <c r="B17" s="20"/>
      <c r="C17" s="12"/>
      <c r="D17" s="285"/>
      <c r="E17" s="286"/>
      <c r="F17" s="287"/>
      <c r="G17" s="128">
        <v>0</v>
      </c>
      <c r="H17" s="128">
        <v>0</v>
      </c>
      <c r="I17" s="140">
        <v>0</v>
      </c>
      <c r="J17" s="15">
        <f t="shared" si="1"/>
        <v>0</v>
      </c>
      <c r="K17" s="48">
        <v>1</v>
      </c>
      <c r="L17" s="15">
        <f t="shared" si="2"/>
        <v>0</v>
      </c>
      <c r="M17" s="27" t="e">
        <f t="shared" si="0"/>
        <v>#N/A</v>
      </c>
      <c r="N17" s="21"/>
      <c r="O17" s="21"/>
      <c r="P17" s="22"/>
    </row>
    <row r="18" spans="1:16" ht="19.5" customHeight="1" x14ac:dyDescent="0.2">
      <c r="A18" s="13"/>
      <c r="B18" s="20"/>
      <c r="C18" s="12"/>
      <c r="D18" s="285"/>
      <c r="E18" s="286"/>
      <c r="F18" s="287"/>
      <c r="G18" s="128">
        <v>0</v>
      </c>
      <c r="H18" s="128">
        <v>0</v>
      </c>
      <c r="I18" s="140">
        <v>0</v>
      </c>
      <c r="J18" s="15">
        <f t="shared" si="1"/>
        <v>0</v>
      </c>
      <c r="K18" s="48">
        <v>1</v>
      </c>
      <c r="L18" s="15">
        <f t="shared" si="2"/>
        <v>0</v>
      </c>
      <c r="M18" s="27" t="e">
        <f t="shared" si="0"/>
        <v>#N/A</v>
      </c>
      <c r="N18" s="21"/>
      <c r="O18" s="21"/>
      <c r="P18" s="22"/>
    </row>
    <row r="19" spans="1:16" ht="19.5" customHeight="1" x14ac:dyDescent="0.2">
      <c r="A19" s="67"/>
      <c r="B19" s="68"/>
      <c r="C19" s="69"/>
      <c r="D19" s="282"/>
      <c r="E19" s="283"/>
      <c r="F19" s="284"/>
      <c r="G19" s="129">
        <v>0</v>
      </c>
      <c r="H19" s="129">
        <v>0</v>
      </c>
      <c r="I19" s="70">
        <v>0</v>
      </c>
      <c r="J19" s="26">
        <f t="shared" si="1"/>
        <v>0</v>
      </c>
      <c r="K19" s="113">
        <v>1</v>
      </c>
      <c r="L19" s="26">
        <f t="shared" si="2"/>
        <v>0</v>
      </c>
      <c r="M19" s="34" t="e">
        <f t="shared" si="0"/>
        <v>#N/A</v>
      </c>
      <c r="N19" s="71"/>
      <c r="O19" s="71"/>
      <c r="P19" s="72"/>
    </row>
    <row r="20" spans="1:16" ht="19.5" customHeight="1" x14ac:dyDescent="0.2">
      <c r="A20" s="110"/>
      <c r="B20" s="93"/>
      <c r="C20" s="98"/>
      <c r="D20" s="201" t="s">
        <v>76</v>
      </c>
      <c r="E20" s="202"/>
      <c r="F20" s="202"/>
      <c r="G20" s="202"/>
      <c r="H20" s="202"/>
      <c r="I20" s="202"/>
      <c r="J20" s="32">
        <f>SUM(J6:J19)</f>
        <v>0</v>
      </c>
      <c r="K20" s="100" t="s">
        <v>72</v>
      </c>
      <c r="L20" s="114">
        <f>SUM(L6:L19)</f>
        <v>0</v>
      </c>
      <c r="M20" s="30"/>
      <c r="N20" s="59"/>
      <c r="O20" s="59"/>
      <c r="P20" s="60"/>
    </row>
    <row r="21" spans="1:16" ht="20.25" customHeight="1" x14ac:dyDescent="0.2">
      <c r="A21" s="77" t="s">
        <v>86</v>
      </c>
      <c r="B21" s="78"/>
      <c r="C21" s="78"/>
      <c r="D21" s="78"/>
      <c r="E21" s="78"/>
      <c r="F21" s="78"/>
      <c r="G21" s="78"/>
      <c r="H21" s="78"/>
      <c r="I21" s="78"/>
      <c r="J21" s="78"/>
      <c r="K21" s="78"/>
      <c r="L21" s="78"/>
      <c r="M21" s="78"/>
      <c r="N21" s="78"/>
      <c r="O21" s="78"/>
      <c r="P21" s="79"/>
    </row>
    <row r="22" spans="1:16" ht="38.25" customHeight="1" x14ac:dyDescent="0.2">
      <c r="A22" s="54" t="s">
        <v>1</v>
      </c>
      <c r="B22" s="55" t="s">
        <v>3</v>
      </c>
      <c r="C22" s="55" t="s">
        <v>2</v>
      </c>
      <c r="D22" s="203" t="s">
        <v>112</v>
      </c>
      <c r="E22" s="204"/>
      <c r="F22" s="205"/>
      <c r="G22" s="57" t="s">
        <v>108</v>
      </c>
      <c r="H22" s="57" t="s">
        <v>110</v>
      </c>
      <c r="I22" s="57" t="s">
        <v>111</v>
      </c>
      <c r="J22" s="55" t="s">
        <v>103</v>
      </c>
      <c r="K22" s="55" t="s">
        <v>73</v>
      </c>
      <c r="L22" s="55" t="s">
        <v>91</v>
      </c>
      <c r="M22" s="55" t="s">
        <v>5</v>
      </c>
      <c r="N22" s="55" t="s">
        <v>6</v>
      </c>
      <c r="O22" s="55" t="s">
        <v>7</v>
      </c>
      <c r="P22" s="55" t="s">
        <v>8</v>
      </c>
    </row>
    <row r="23" spans="1:16" ht="19.5" customHeight="1" x14ac:dyDescent="0.2">
      <c r="A23" s="61"/>
      <c r="B23" s="80" t="s">
        <v>81</v>
      </c>
      <c r="C23" s="81"/>
      <c r="D23" s="212"/>
      <c r="E23" s="213"/>
      <c r="F23" s="214"/>
      <c r="G23" s="146">
        <v>0</v>
      </c>
      <c r="H23" s="146">
        <v>0</v>
      </c>
      <c r="I23" s="64">
        <v>0</v>
      </c>
      <c r="J23" s="14">
        <f>SUM(G23:I23)</f>
        <v>0</v>
      </c>
      <c r="K23" s="111">
        <v>1</v>
      </c>
      <c r="L23" s="14">
        <f>+J23*K23</f>
        <v>0</v>
      </c>
      <c r="M23" s="112" t="e">
        <f>VLOOKUP(B23,$D$44:$E$45,2,FALSE)</f>
        <v>#N/A</v>
      </c>
      <c r="N23" s="65"/>
      <c r="O23" s="65"/>
      <c r="P23" s="66"/>
    </row>
    <row r="24" spans="1:16" ht="19.5" customHeight="1" x14ac:dyDescent="0.2">
      <c r="A24" s="11"/>
      <c r="B24" s="10" t="s">
        <v>81</v>
      </c>
      <c r="C24" s="50"/>
      <c r="D24" s="285"/>
      <c r="E24" s="286"/>
      <c r="F24" s="287"/>
      <c r="G24" s="128">
        <v>0</v>
      </c>
      <c r="H24" s="128">
        <v>0</v>
      </c>
      <c r="I24" s="140">
        <v>0</v>
      </c>
      <c r="J24" s="15">
        <f>SUM(G24:I24)</f>
        <v>0</v>
      </c>
      <c r="K24" s="48">
        <v>1</v>
      </c>
      <c r="L24" s="15">
        <f>+J24*K24</f>
        <v>0</v>
      </c>
      <c r="M24" s="27" t="e">
        <f>VLOOKUP(B24,$D$44:$E$45,2,FALSE)</f>
        <v>#N/A</v>
      </c>
      <c r="N24" s="21"/>
      <c r="O24" s="21"/>
      <c r="P24" s="22"/>
    </row>
    <row r="25" spans="1:16" ht="19.5" customHeight="1" x14ac:dyDescent="0.2">
      <c r="A25" s="11"/>
      <c r="B25" s="10" t="s">
        <v>81</v>
      </c>
      <c r="C25" s="50"/>
      <c r="D25" s="285"/>
      <c r="E25" s="286"/>
      <c r="F25" s="287"/>
      <c r="G25" s="128">
        <v>0</v>
      </c>
      <c r="H25" s="128">
        <v>0</v>
      </c>
      <c r="I25" s="140">
        <v>0</v>
      </c>
      <c r="J25" s="15">
        <f>SUM(G25:I25)</f>
        <v>0</v>
      </c>
      <c r="K25" s="48">
        <v>1</v>
      </c>
      <c r="L25" s="15">
        <f>+J25*K25</f>
        <v>0</v>
      </c>
      <c r="M25" s="27" t="e">
        <f>VLOOKUP(B25,$D$44:$E$45,2,FALSE)</f>
        <v>#N/A</v>
      </c>
      <c r="N25" s="21"/>
      <c r="O25" s="21"/>
      <c r="P25" s="22"/>
    </row>
    <row r="26" spans="1:16" ht="19.5" customHeight="1" x14ac:dyDescent="0.2">
      <c r="A26" s="82"/>
      <c r="B26" s="83" t="s">
        <v>81</v>
      </c>
      <c r="C26" s="84"/>
      <c r="D26" s="282"/>
      <c r="E26" s="283"/>
      <c r="F26" s="284"/>
      <c r="G26" s="148">
        <v>0</v>
      </c>
      <c r="H26" s="148">
        <v>0</v>
      </c>
      <c r="I26" s="171">
        <v>0</v>
      </c>
      <c r="J26" s="26">
        <f>SUM(G26:I26)</f>
        <v>0</v>
      </c>
      <c r="K26" s="113">
        <v>1</v>
      </c>
      <c r="L26" s="26">
        <f>+J26*K26</f>
        <v>0</v>
      </c>
      <c r="M26" s="34" t="e">
        <f>VLOOKUP(B26,$D$44:$E$45,2,FALSE)</f>
        <v>#N/A</v>
      </c>
      <c r="N26" s="71"/>
      <c r="O26" s="71"/>
      <c r="P26" s="72"/>
    </row>
    <row r="27" spans="1:16" ht="15" customHeight="1" x14ac:dyDescent="0.2">
      <c r="A27" s="150"/>
      <c r="B27" s="151"/>
      <c r="C27" s="151"/>
      <c r="D27" s="319" t="s">
        <v>76</v>
      </c>
      <c r="E27" s="320"/>
      <c r="F27" s="320"/>
      <c r="G27" s="320"/>
      <c r="H27" s="320"/>
      <c r="I27" s="320"/>
      <c r="J27" s="52">
        <f>SUM(J23:J26)</f>
        <v>0</v>
      </c>
      <c r="K27" s="152"/>
      <c r="L27" s="52">
        <f>SUM(L23:L26)</f>
        <v>0</v>
      </c>
      <c r="M27" s="153"/>
      <c r="N27" s="154"/>
      <c r="O27" s="154"/>
      <c r="P27" s="155"/>
    </row>
    <row r="28" spans="1:16" ht="21" customHeight="1" x14ac:dyDescent="0.2">
      <c r="A28" s="316" t="s">
        <v>106</v>
      </c>
      <c r="B28" s="317"/>
      <c r="C28" s="317"/>
      <c r="D28" s="317"/>
      <c r="E28" s="317"/>
      <c r="F28" s="317"/>
      <c r="G28" s="317"/>
      <c r="H28" s="317"/>
      <c r="I28" s="317"/>
      <c r="J28" s="317"/>
      <c r="K28" s="317"/>
      <c r="L28" s="317"/>
      <c r="M28" s="317"/>
      <c r="N28" s="317"/>
      <c r="O28" s="317"/>
      <c r="P28" s="318"/>
    </row>
    <row r="29" spans="1:16" ht="21" customHeight="1" x14ac:dyDescent="0.25">
      <c r="A29" s="265" t="s">
        <v>94</v>
      </c>
      <c r="B29" s="266"/>
      <c r="C29" s="266"/>
      <c r="D29" s="266"/>
      <c r="E29" s="266"/>
      <c r="F29" s="266"/>
      <c r="G29" s="266"/>
      <c r="H29" s="266"/>
      <c r="I29" s="266"/>
      <c r="J29" s="266"/>
      <c r="K29" s="266"/>
      <c r="L29" s="267"/>
      <c r="M29" s="266"/>
      <c r="N29" s="266"/>
      <c r="O29" s="266"/>
      <c r="P29" s="268"/>
    </row>
    <row r="30" spans="1:16" ht="38.25" customHeight="1" x14ac:dyDescent="0.2">
      <c r="A30" s="54" t="s">
        <v>1</v>
      </c>
      <c r="B30" s="55" t="s">
        <v>3</v>
      </c>
      <c r="C30" s="269" t="s">
        <v>95</v>
      </c>
      <c r="D30" s="269"/>
      <c r="E30" s="269"/>
      <c r="F30" s="180" t="s">
        <v>9</v>
      </c>
      <c r="G30" s="180" t="s">
        <v>10</v>
      </c>
      <c r="H30" s="180" t="s">
        <v>11</v>
      </c>
      <c r="I30" s="180" t="s">
        <v>12</v>
      </c>
      <c r="J30" s="55" t="s">
        <v>102</v>
      </c>
      <c r="K30" s="86" t="s">
        <v>73</v>
      </c>
      <c r="L30" s="55" t="s">
        <v>93</v>
      </c>
      <c r="M30" s="55" t="s">
        <v>5</v>
      </c>
      <c r="N30" s="55" t="s">
        <v>6</v>
      </c>
      <c r="O30" s="55" t="s">
        <v>7</v>
      </c>
      <c r="P30" s="55" t="s">
        <v>8</v>
      </c>
    </row>
    <row r="31" spans="1:16" ht="20.25" customHeight="1" x14ac:dyDescent="0.2">
      <c r="A31" s="16"/>
      <c r="B31" s="156" t="s">
        <v>13</v>
      </c>
      <c r="C31" s="302"/>
      <c r="D31" s="303"/>
      <c r="E31" s="303"/>
      <c r="F31" s="324">
        <f>IF(OR(ISNUMBER(SEARCH("Breakfast",C31))),'Rates 2022-04-01'!$C$4,0)</f>
        <v>0</v>
      </c>
      <c r="G31" s="325">
        <f>IF(OR(ISNUMBER(SEARCH("Lunch",C31))),'Rates 2022-04-01'!$C$5,0)</f>
        <v>0</v>
      </c>
      <c r="H31" s="325">
        <f>IF(OR(ISNUMBER(SEARCH("Dinner",C31))),'Rates 2022-04-01'!$C$6,0)</f>
        <v>0</v>
      </c>
      <c r="I31" s="326">
        <f>IF(OR(ISNUMBER(SEARCH("Incidentals",C31))),'Rates 2022-04-01'!$C$8,0)</f>
        <v>0</v>
      </c>
      <c r="J31" s="177">
        <f>SUM(F31:I31)</f>
        <v>0</v>
      </c>
      <c r="K31" s="48">
        <v>1</v>
      </c>
      <c r="L31" s="31">
        <f>+J31*K31</f>
        <v>0</v>
      </c>
      <c r="M31" s="30">
        <v>61400</v>
      </c>
      <c r="N31" s="23"/>
      <c r="O31" s="23"/>
      <c r="P31" s="24"/>
    </row>
    <row r="32" spans="1:16" ht="20.25" customHeight="1" x14ac:dyDescent="0.2">
      <c r="A32" s="11"/>
      <c r="B32" s="130" t="s">
        <v>13</v>
      </c>
      <c r="C32" s="261"/>
      <c r="D32" s="262"/>
      <c r="E32" s="262"/>
      <c r="F32" s="327">
        <f>IF(OR(ISNUMBER(SEARCH("Breakfast",C32))),'Rates 2022-04-01'!$C$4,0)</f>
        <v>0</v>
      </c>
      <c r="G32" s="328">
        <f>IF(OR(ISNUMBER(SEARCH("Lunch",C32))),'Rates 2022-04-01'!$C$5,0)</f>
        <v>0</v>
      </c>
      <c r="H32" s="328">
        <f>IF(OR(ISNUMBER(SEARCH("Dinner",C32))),'Rates 2022-04-01'!$C$6,0)</f>
        <v>0</v>
      </c>
      <c r="I32" s="329">
        <f>IF(OR(ISNUMBER(SEARCH("Incidentals",C32))),'Rates 2022-04-01'!$C$8,0)</f>
        <v>0</v>
      </c>
      <c r="J32" s="178">
        <f t="shared" ref="J32:J36" si="3">SUM(F32:I32)</f>
        <v>0</v>
      </c>
      <c r="K32" s="160">
        <v>1</v>
      </c>
      <c r="L32" s="32">
        <f t="shared" ref="L32:L39" si="4">+J32*K32</f>
        <v>0</v>
      </c>
      <c r="M32" s="27">
        <v>61400</v>
      </c>
      <c r="N32" s="21"/>
      <c r="O32" s="21"/>
      <c r="P32" s="22"/>
    </row>
    <row r="33" spans="1:16" ht="20.25" customHeight="1" x14ac:dyDescent="0.2">
      <c r="A33" s="11"/>
      <c r="B33" s="130" t="s">
        <v>13</v>
      </c>
      <c r="C33" s="261"/>
      <c r="D33" s="262"/>
      <c r="E33" s="262"/>
      <c r="F33" s="327">
        <f>IF(OR(ISNUMBER(SEARCH("Breakfast",C33))),'Rates 2022-04-01'!$C$4,0)</f>
        <v>0</v>
      </c>
      <c r="G33" s="328">
        <f>IF(OR(ISNUMBER(SEARCH("Lunch",C33))),'Rates 2022-04-01'!$C$5,0)</f>
        <v>0</v>
      </c>
      <c r="H33" s="328">
        <f>IF(OR(ISNUMBER(SEARCH("Dinner",C33))),'Rates 2022-04-01'!$C$6,0)</f>
        <v>0</v>
      </c>
      <c r="I33" s="329">
        <f>IF(OR(ISNUMBER(SEARCH("Incidentals",C33))),'Rates 2022-04-01'!$C$8,0)</f>
        <v>0</v>
      </c>
      <c r="J33" s="178">
        <f t="shared" si="3"/>
        <v>0</v>
      </c>
      <c r="K33" s="160">
        <v>1</v>
      </c>
      <c r="L33" s="32">
        <f t="shared" si="4"/>
        <v>0</v>
      </c>
      <c r="M33" s="27">
        <v>61400</v>
      </c>
      <c r="N33" s="21"/>
      <c r="O33" s="21"/>
      <c r="P33" s="22"/>
    </row>
    <row r="34" spans="1:16" ht="20.25" customHeight="1" x14ac:dyDescent="0.2">
      <c r="A34" s="11"/>
      <c r="B34" s="130" t="s">
        <v>13</v>
      </c>
      <c r="C34" s="261"/>
      <c r="D34" s="262"/>
      <c r="E34" s="262"/>
      <c r="F34" s="327">
        <f>IF(OR(ISNUMBER(SEARCH("Breakfast",C34))),'Rates 2022-04-01'!$C$4,0)</f>
        <v>0</v>
      </c>
      <c r="G34" s="328">
        <f>IF(OR(ISNUMBER(SEARCH("Lunch",C34))),'Rates 2022-04-01'!$C$5,0)</f>
        <v>0</v>
      </c>
      <c r="H34" s="328">
        <f>IF(OR(ISNUMBER(SEARCH("Dinner",C34))),'Rates 2022-04-01'!$C$6,0)</f>
        <v>0</v>
      </c>
      <c r="I34" s="329">
        <f>IF(OR(ISNUMBER(SEARCH("Incidentals",C34))),'Rates 2022-04-01'!$C$8,0)</f>
        <v>0</v>
      </c>
      <c r="J34" s="178">
        <f t="shared" si="3"/>
        <v>0</v>
      </c>
      <c r="K34" s="160">
        <v>1</v>
      </c>
      <c r="L34" s="32">
        <f t="shared" si="4"/>
        <v>0</v>
      </c>
      <c r="M34" s="27">
        <v>61400</v>
      </c>
      <c r="N34" s="21"/>
      <c r="O34" s="21"/>
      <c r="P34" s="22"/>
    </row>
    <row r="35" spans="1:16" ht="20.25" customHeight="1" x14ac:dyDescent="0.2">
      <c r="A35" s="11"/>
      <c r="B35" s="130" t="s">
        <v>13</v>
      </c>
      <c r="C35" s="261"/>
      <c r="D35" s="262"/>
      <c r="E35" s="262"/>
      <c r="F35" s="327">
        <f>IF(OR(ISNUMBER(SEARCH("Breakfast",C35))),'Rates 2022-04-01'!$C$4,0)</f>
        <v>0</v>
      </c>
      <c r="G35" s="328">
        <f>IF(OR(ISNUMBER(SEARCH("Lunch",C35))),'Rates 2022-04-01'!$C$5,0)</f>
        <v>0</v>
      </c>
      <c r="H35" s="328">
        <f>IF(OR(ISNUMBER(SEARCH("Dinner",C35))),'Rates 2022-04-01'!$C$6,0)</f>
        <v>0</v>
      </c>
      <c r="I35" s="329">
        <f>IF(OR(ISNUMBER(SEARCH("Incidentals",C35))),'Rates 2022-04-01'!$C$8,0)</f>
        <v>0</v>
      </c>
      <c r="J35" s="178">
        <f t="shared" si="3"/>
        <v>0</v>
      </c>
      <c r="K35" s="160">
        <v>1</v>
      </c>
      <c r="L35" s="32">
        <f t="shared" si="4"/>
        <v>0</v>
      </c>
      <c r="M35" s="27">
        <v>61400</v>
      </c>
      <c r="N35" s="21"/>
      <c r="O35" s="21"/>
      <c r="P35" s="22"/>
    </row>
    <row r="36" spans="1:16" ht="20.25" customHeight="1" x14ac:dyDescent="0.2">
      <c r="A36" s="82"/>
      <c r="B36" s="131" t="s">
        <v>13</v>
      </c>
      <c r="C36" s="263"/>
      <c r="D36" s="264"/>
      <c r="E36" s="264"/>
      <c r="F36" s="330">
        <f>IF(OR(ISNUMBER(SEARCH("Breakfast",C36))),'Rates 2022-04-01'!$C$4,0)</f>
        <v>0</v>
      </c>
      <c r="G36" s="331">
        <f>IF(OR(ISNUMBER(SEARCH("Lunch",C36))),'Rates 2022-04-01'!$C$5,0)</f>
        <v>0</v>
      </c>
      <c r="H36" s="331">
        <f>IF(OR(ISNUMBER(SEARCH("Dinner",C36))),'Rates 2022-04-01'!$C$6,0)</f>
        <v>0</v>
      </c>
      <c r="I36" s="332">
        <f>IF(OR(ISNUMBER(SEARCH("Incidentals",C36))),'Rates 2022-04-01'!$C$8,0)</f>
        <v>0</v>
      </c>
      <c r="J36" s="179">
        <f t="shared" si="3"/>
        <v>0</v>
      </c>
      <c r="K36" s="161">
        <v>1</v>
      </c>
      <c r="L36" s="33">
        <f t="shared" si="4"/>
        <v>0</v>
      </c>
      <c r="M36" s="109">
        <v>61400</v>
      </c>
      <c r="N36" s="71"/>
      <c r="O36" s="71"/>
      <c r="P36" s="72"/>
    </row>
    <row r="37" spans="1:16" ht="20.25" customHeight="1" x14ac:dyDescent="0.2">
      <c r="A37" s="115"/>
      <c r="B37" s="116" t="s">
        <v>113</v>
      </c>
      <c r="C37" s="132" t="s">
        <v>109</v>
      </c>
      <c r="D37" s="42" t="s">
        <v>114</v>
      </c>
      <c r="E37" s="273" t="s">
        <v>109</v>
      </c>
      <c r="F37" s="274"/>
      <c r="G37" s="43" t="s">
        <v>71</v>
      </c>
      <c r="H37" s="18">
        <v>0</v>
      </c>
      <c r="I37" s="166">
        <v>0.55000000000000004</v>
      </c>
      <c r="J37" s="163">
        <f>I37*H37</f>
        <v>0</v>
      </c>
      <c r="K37" s="170">
        <v>1</v>
      </c>
      <c r="L37" s="31">
        <f t="shared" si="4"/>
        <v>0</v>
      </c>
      <c r="M37" s="112">
        <v>61400</v>
      </c>
      <c r="N37" s="65"/>
      <c r="O37" s="65"/>
      <c r="P37" s="66"/>
    </row>
    <row r="38" spans="1:16" ht="20.25" customHeight="1" x14ac:dyDescent="0.2">
      <c r="A38" s="17"/>
      <c r="B38" s="130" t="s">
        <v>113</v>
      </c>
      <c r="C38" s="132" t="s">
        <v>109</v>
      </c>
      <c r="D38" s="42" t="s">
        <v>114</v>
      </c>
      <c r="E38" s="275" t="s">
        <v>109</v>
      </c>
      <c r="F38" s="276"/>
      <c r="G38" s="43" t="s">
        <v>71</v>
      </c>
      <c r="H38" s="19">
        <v>0</v>
      </c>
      <c r="I38" s="166">
        <v>0.55000000000000004</v>
      </c>
      <c r="J38" s="169">
        <f t="shared" ref="J38:J39" si="5">I38*H38</f>
        <v>0</v>
      </c>
      <c r="K38" s="160">
        <v>1</v>
      </c>
      <c r="L38" s="32">
        <f t="shared" si="4"/>
        <v>0</v>
      </c>
      <c r="M38" s="27">
        <v>61400</v>
      </c>
      <c r="N38" s="21"/>
      <c r="O38" s="21"/>
      <c r="P38" s="22"/>
    </row>
    <row r="39" spans="1:16" ht="20.25" customHeight="1" x14ac:dyDescent="0.2">
      <c r="A39" s="88"/>
      <c r="B39" s="131" t="s">
        <v>113</v>
      </c>
      <c r="C39" s="133" t="s">
        <v>109</v>
      </c>
      <c r="D39" s="89" t="s">
        <v>114</v>
      </c>
      <c r="E39" s="277" t="s">
        <v>109</v>
      </c>
      <c r="F39" s="278"/>
      <c r="G39" s="90" t="s">
        <v>71</v>
      </c>
      <c r="H39" s="91">
        <v>0</v>
      </c>
      <c r="I39" s="167">
        <v>0.55000000000000004</v>
      </c>
      <c r="J39" s="33">
        <f t="shared" si="5"/>
        <v>0</v>
      </c>
      <c r="K39" s="161">
        <v>1</v>
      </c>
      <c r="L39" s="33">
        <f t="shared" si="4"/>
        <v>0</v>
      </c>
      <c r="M39" s="34">
        <v>61400</v>
      </c>
      <c r="N39" s="71"/>
      <c r="O39" s="71"/>
      <c r="P39" s="72"/>
    </row>
    <row r="40" spans="1:16" ht="20.25" customHeight="1" x14ac:dyDescent="0.2">
      <c r="A40" s="117"/>
      <c r="B40" s="98"/>
      <c r="C40" s="98"/>
      <c r="D40" s="202" t="s">
        <v>76</v>
      </c>
      <c r="E40" s="202"/>
      <c r="F40" s="202"/>
      <c r="G40" s="202"/>
      <c r="H40" s="202"/>
      <c r="I40" s="202"/>
      <c r="J40" s="33">
        <f>SUM(J31:J39)</f>
        <v>0</v>
      </c>
      <c r="K40" s="100"/>
      <c r="L40" s="33">
        <f>SUM(L31:L39)</f>
        <v>0</v>
      </c>
      <c r="M40" s="101"/>
      <c r="N40" s="101"/>
      <c r="O40" s="101"/>
      <c r="P40" s="118"/>
    </row>
    <row r="41" spans="1:16" ht="20.25" customHeight="1" x14ac:dyDescent="0.2">
      <c r="A41" s="119"/>
      <c r="B41" s="120"/>
      <c r="C41" s="120"/>
      <c r="D41" s="121"/>
      <c r="E41" s="121"/>
      <c r="F41" s="121"/>
      <c r="G41" s="121"/>
      <c r="H41" s="121"/>
      <c r="I41" s="121" t="s">
        <v>75</v>
      </c>
      <c r="J41" s="28">
        <f>+J40+J27+J20</f>
        <v>0</v>
      </c>
      <c r="K41" s="49"/>
      <c r="L41" s="28">
        <f>+L20+L27+L40</f>
        <v>0</v>
      </c>
      <c r="M41" s="122"/>
      <c r="N41" s="122"/>
      <c r="O41" s="122"/>
      <c r="P41" s="123"/>
    </row>
    <row r="43" spans="1:16" s="7" customFormat="1" hidden="1" x14ac:dyDescent="0.2">
      <c r="A43" s="3" t="s">
        <v>24</v>
      </c>
      <c r="B43" s="3" t="s">
        <v>48</v>
      </c>
      <c r="C43" s="3" t="s">
        <v>25</v>
      </c>
      <c r="D43" s="4" t="s">
        <v>68</v>
      </c>
      <c r="E43" s="4" t="s">
        <v>69</v>
      </c>
      <c r="F43" s="5" t="s">
        <v>46</v>
      </c>
      <c r="G43" s="5"/>
    </row>
    <row r="44" spans="1:16" s="7" customFormat="1" hidden="1" x14ac:dyDescent="0.2">
      <c r="A44" s="6" t="s">
        <v>26</v>
      </c>
      <c r="B44" s="7">
        <v>61400</v>
      </c>
      <c r="C44" s="8" t="s">
        <v>27</v>
      </c>
      <c r="D44" s="7" t="s">
        <v>72</v>
      </c>
      <c r="E44" s="7">
        <v>61400</v>
      </c>
      <c r="F44" s="7" t="s">
        <v>47</v>
      </c>
    </row>
    <row r="45" spans="1:16" s="7" customFormat="1" hidden="1" x14ac:dyDescent="0.2">
      <c r="A45" s="9" t="s">
        <v>56</v>
      </c>
      <c r="B45" s="7">
        <v>61510</v>
      </c>
      <c r="C45" s="8" t="s">
        <v>28</v>
      </c>
      <c r="D45" s="7" t="s">
        <v>70</v>
      </c>
      <c r="E45" s="7">
        <v>61535</v>
      </c>
      <c r="F45" s="7" t="s">
        <v>45</v>
      </c>
    </row>
    <row r="46" spans="1:16" s="7" customFormat="1" hidden="1" x14ac:dyDescent="0.2">
      <c r="A46" s="6" t="s">
        <v>23</v>
      </c>
      <c r="B46" s="7">
        <v>61400</v>
      </c>
      <c r="C46" s="8" t="s">
        <v>30</v>
      </c>
      <c r="F46" s="7" t="s">
        <v>80</v>
      </c>
    </row>
    <row r="47" spans="1:16" s="7" customFormat="1" hidden="1" x14ac:dyDescent="0.2">
      <c r="A47" s="6" t="s">
        <v>29</v>
      </c>
      <c r="B47" s="7">
        <v>61400</v>
      </c>
      <c r="C47" s="8" t="s">
        <v>31</v>
      </c>
    </row>
    <row r="48" spans="1:16" s="7" customFormat="1" hidden="1" x14ac:dyDescent="0.2">
      <c r="A48" s="9" t="s">
        <v>54</v>
      </c>
      <c r="B48" s="7">
        <v>62115</v>
      </c>
      <c r="C48" s="8" t="s">
        <v>33</v>
      </c>
    </row>
    <row r="49" spans="1:3" s="7" customFormat="1" hidden="1" x14ac:dyDescent="0.2">
      <c r="A49" s="9" t="s">
        <v>50</v>
      </c>
      <c r="B49" s="7">
        <v>61750</v>
      </c>
      <c r="C49" s="8" t="s">
        <v>34</v>
      </c>
    </row>
    <row r="50" spans="1:3" s="7" customFormat="1" hidden="1" x14ac:dyDescent="0.2">
      <c r="A50" s="6" t="s">
        <v>32</v>
      </c>
      <c r="B50" s="7">
        <v>61400</v>
      </c>
      <c r="C50" s="8" t="s">
        <v>35</v>
      </c>
    </row>
    <row r="51" spans="1:3" s="7" customFormat="1" hidden="1" x14ac:dyDescent="0.2">
      <c r="A51" s="9" t="s">
        <v>51</v>
      </c>
      <c r="B51" s="7">
        <v>62515</v>
      </c>
      <c r="C51" s="8" t="s">
        <v>37</v>
      </c>
    </row>
    <row r="52" spans="1:3" s="7" customFormat="1" hidden="1" x14ac:dyDescent="0.2">
      <c r="A52" s="9" t="s">
        <v>55</v>
      </c>
      <c r="B52" s="7">
        <v>62210</v>
      </c>
      <c r="C52" s="8" t="s">
        <v>38</v>
      </c>
    </row>
    <row r="53" spans="1:3" s="7" customFormat="1" hidden="1" x14ac:dyDescent="0.2">
      <c r="A53" s="9" t="s">
        <v>61</v>
      </c>
      <c r="B53" s="7">
        <v>61535</v>
      </c>
      <c r="C53" s="8" t="s">
        <v>40</v>
      </c>
    </row>
    <row r="54" spans="1:3" s="7" customFormat="1" hidden="1" x14ac:dyDescent="0.2">
      <c r="A54" s="9" t="s">
        <v>58</v>
      </c>
      <c r="B54" s="7">
        <v>61625</v>
      </c>
      <c r="C54" s="8" t="s">
        <v>42</v>
      </c>
    </row>
    <row r="55" spans="1:3" s="7" customFormat="1" hidden="1" x14ac:dyDescent="0.2">
      <c r="A55" s="9"/>
      <c r="C55" s="8" t="s">
        <v>87</v>
      </c>
    </row>
    <row r="56" spans="1:3" s="7" customFormat="1" hidden="1" x14ac:dyDescent="0.2">
      <c r="A56" s="9"/>
      <c r="C56" s="8" t="s">
        <v>88</v>
      </c>
    </row>
    <row r="57" spans="1:3" s="7" customFormat="1" hidden="1" x14ac:dyDescent="0.2">
      <c r="A57" s="9"/>
      <c r="C57" s="8" t="s">
        <v>89</v>
      </c>
    </row>
    <row r="58" spans="1:3" s="7" customFormat="1" hidden="1" x14ac:dyDescent="0.2">
      <c r="A58" s="9"/>
      <c r="C58" s="8" t="s">
        <v>90</v>
      </c>
    </row>
    <row r="59" spans="1:3" s="7" customFormat="1" hidden="1" x14ac:dyDescent="0.2">
      <c r="A59" s="9" t="s">
        <v>36</v>
      </c>
      <c r="B59" s="7">
        <v>62125</v>
      </c>
    </row>
    <row r="60" spans="1:3" s="7" customFormat="1" hidden="1" x14ac:dyDescent="0.2">
      <c r="A60" s="6" t="s">
        <v>67</v>
      </c>
      <c r="B60" s="7" t="s">
        <v>65</v>
      </c>
    </row>
    <row r="61" spans="1:3" s="7" customFormat="1" hidden="1" x14ac:dyDescent="0.2">
      <c r="A61" s="9" t="s">
        <v>62</v>
      </c>
      <c r="B61" s="7">
        <v>61525</v>
      </c>
    </row>
    <row r="62" spans="1:3" s="7" customFormat="1" hidden="1" x14ac:dyDescent="0.2">
      <c r="A62" s="6" t="s">
        <v>39</v>
      </c>
      <c r="B62" s="7">
        <v>62110</v>
      </c>
    </row>
    <row r="63" spans="1:3" s="7" customFormat="1" hidden="1" x14ac:dyDescent="0.2">
      <c r="A63" s="9" t="s">
        <v>66</v>
      </c>
      <c r="B63" s="7">
        <v>61570</v>
      </c>
    </row>
    <row r="64" spans="1:3" s="7" customFormat="1" hidden="1" x14ac:dyDescent="0.2">
      <c r="A64" s="9" t="s">
        <v>52</v>
      </c>
      <c r="B64" s="7">
        <v>61725</v>
      </c>
    </row>
    <row r="65" spans="1:2" s="7" customFormat="1" hidden="1" x14ac:dyDescent="0.2">
      <c r="A65" s="9" t="s">
        <v>53</v>
      </c>
      <c r="B65" s="7">
        <v>62510</v>
      </c>
    </row>
    <row r="66" spans="1:2" s="7" customFormat="1" hidden="1" x14ac:dyDescent="0.2">
      <c r="A66" s="9" t="s">
        <v>59</v>
      </c>
      <c r="B66" s="7">
        <v>61650</v>
      </c>
    </row>
    <row r="67" spans="1:2" s="7" customFormat="1" hidden="1" x14ac:dyDescent="0.2">
      <c r="A67" s="9" t="s">
        <v>49</v>
      </c>
      <c r="B67" s="7">
        <v>61750</v>
      </c>
    </row>
    <row r="68" spans="1:2" s="7" customFormat="1" hidden="1" x14ac:dyDescent="0.2">
      <c r="A68" s="9" t="s">
        <v>63</v>
      </c>
      <c r="B68" s="7">
        <v>61740</v>
      </c>
    </row>
    <row r="69" spans="1:2" s="7" customFormat="1" hidden="1" x14ac:dyDescent="0.2">
      <c r="A69" s="9" t="s">
        <v>57</v>
      </c>
      <c r="B69" s="7">
        <v>62535</v>
      </c>
    </row>
    <row r="70" spans="1:2" s="7" customFormat="1" hidden="1" x14ac:dyDescent="0.2">
      <c r="A70" s="6" t="s">
        <v>41</v>
      </c>
      <c r="B70" s="7">
        <v>61400</v>
      </c>
    </row>
    <row r="71" spans="1:2" s="7" customFormat="1" hidden="1" x14ac:dyDescent="0.2">
      <c r="A71" s="9" t="s">
        <v>64</v>
      </c>
      <c r="B71" s="7">
        <v>61400</v>
      </c>
    </row>
    <row r="72" spans="1:2" s="7" customFormat="1" hidden="1" x14ac:dyDescent="0.2">
      <c r="A72" s="9" t="s">
        <v>60</v>
      </c>
      <c r="B72" s="7">
        <v>61400</v>
      </c>
    </row>
    <row r="73" spans="1:2" s="7" customFormat="1" hidden="1" x14ac:dyDescent="0.2">
      <c r="A73" s="6" t="s">
        <v>43</v>
      </c>
      <c r="B73" s="7">
        <v>61400</v>
      </c>
    </row>
    <row r="74" spans="1:2" hidden="1" x14ac:dyDescent="0.2"/>
    <row r="75" spans="1:2" hidden="1" x14ac:dyDescent="0.2"/>
  </sheetData>
  <sheetProtection sheet="1" selectLockedCells="1"/>
  <mergeCells count="43">
    <mergeCell ref="B1:D1"/>
    <mergeCell ref="J1:P1"/>
    <mergeCell ref="B2:D2"/>
    <mergeCell ref="F2:H2"/>
    <mergeCell ref="I2:J2"/>
    <mergeCell ref="K2:P2"/>
    <mergeCell ref="D5:F5"/>
    <mergeCell ref="A3:P3"/>
    <mergeCell ref="A4:P4"/>
    <mergeCell ref="D20:I20"/>
    <mergeCell ref="C33:E33"/>
    <mergeCell ref="D27:I27"/>
    <mergeCell ref="D22:F22"/>
    <mergeCell ref="A28:P28"/>
    <mergeCell ref="A29:P29"/>
    <mergeCell ref="C30:E30"/>
    <mergeCell ref="C31:E31"/>
    <mergeCell ref="C32:E32"/>
    <mergeCell ref="D9:F9"/>
    <mergeCell ref="D8:F8"/>
    <mergeCell ref="D7:F7"/>
    <mergeCell ref="D6:F6"/>
    <mergeCell ref="D40:I40"/>
    <mergeCell ref="C34:E34"/>
    <mergeCell ref="C35:E35"/>
    <mergeCell ref="C36:E36"/>
    <mergeCell ref="E37:F37"/>
    <mergeCell ref="E38:F38"/>
    <mergeCell ref="E39:F39"/>
    <mergeCell ref="D13:F13"/>
    <mergeCell ref="D12:F12"/>
    <mergeCell ref="D11:F11"/>
    <mergeCell ref="D10:F10"/>
    <mergeCell ref="D19:F19"/>
    <mergeCell ref="D18:F18"/>
    <mergeCell ref="D17:F17"/>
    <mergeCell ref="D16:F16"/>
    <mergeCell ref="D15:F15"/>
    <mergeCell ref="D26:F26"/>
    <mergeCell ref="D25:F25"/>
    <mergeCell ref="D24:F24"/>
    <mergeCell ref="D23:F23"/>
    <mergeCell ref="D14:F14"/>
  </mergeCells>
  <dataValidations count="5">
    <dataValidation type="custom" allowBlank="1" showInputMessage="1" showErrorMessage="1" sqref="A3:P3 A29:P29" xr:uid="{0D9342C6-48C5-43F6-AF19-C3EC930EC5F1}">
      <formula1>"&lt;0&gt;0"</formula1>
    </dataValidation>
    <dataValidation type="list" allowBlank="1" showInputMessage="1" showErrorMessage="1" sqref="C31:C36" xr:uid="{63975A50-66A7-4B27-93E9-8A955FB29841}">
      <formula1>$C$44:$C$58</formula1>
    </dataValidation>
    <dataValidation type="list" allowBlank="1" showInputMessage="1" showErrorMessage="1" sqref="B27" xr:uid="{E4BB3492-6153-49D8-B75E-88A7D7FA71F5}">
      <formula1>$D$44:$D$45</formula1>
    </dataValidation>
    <dataValidation showInputMessage="1" showErrorMessage="1" sqref="M6:M20" xr:uid="{5F919EDC-EC32-4D3F-99CD-6CEBCC7668EA}"/>
    <dataValidation type="list" allowBlank="1" showInputMessage="1" showErrorMessage="1" sqref="B6:B20" xr:uid="{D0586CCC-C57B-4BA1-A6FB-3DD8042B98D5}">
      <formula1>$A$44:$A$73</formula1>
    </dataValidation>
  </dataValidations>
  <hyperlinks>
    <hyperlink ref="A29" r:id="rId1" display="http://www.njc-cnm.gc.ca/directive/app_d.php?lang=eng" xr:uid="{F1811086-23F6-4573-92EE-6A65E5676101}"/>
    <hyperlink ref="A29:P29" r:id="rId2" display="Travel Directive" xr:uid="{C4F50AFB-B0DB-4B33-9A20-4E324E98CD68}"/>
    <hyperlink ref="A3:P3" r:id="rId3" display="Currency Converter - use this link to access Bank of Canada daily exchange rates" xr:uid="{07E9EEC9-C0B4-48B4-A41E-A5A08774F472}"/>
  </hyperlinks>
  <pageMargins left="0.25" right="0.25" top="0.75" bottom="0.75" header="0.3" footer="0.3"/>
  <pageSetup scale="49" orientation="landscape" horizontalDpi="1200" verticalDpi="1200" r:id="rId4"/>
  <headerFooter>
    <oddHeader>&amp;CROYAL ROADS UNIVERSITY BUSINESS AND TRAVEL EXPENSE REIMBURSEMENT - FOREIGN TRAVEL
CANADIAN AND FOREIGN CURRENCY</oddHeader>
  </headerFooter>
  <ignoredErrors>
    <ignoredError sqref="J27 L27 F31:I3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7728-B34B-4B73-924B-E49CF57B8438}">
  <dimension ref="B2:C8"/>
  <sheetViews>
    <sheetView workbookViewId="0">
      <selection activeCell="K23" sqref="K23"/>
    </sheetView>
  </sheetViews>
  <sheetFormatPr defaultRowHeight="15" x14ac:dyDescent="0.25"/>
  <cols>
    <col min="2" max="2" width="9.85546875" bestFit="1" customWidth="1"/>
    <col min="3" max="3" width="7" style="172" bestFit="1" customWidth="1"/>
  </cols>
  <sheetData>
    <row r="2" spans="2:3" x14ac:dyDescent="0.25">
      <c r="B2" s="173" t="s">
        <v>116</v>
      </c>
    </row>
    <row r="4" spans="2:3" x14ac:dyDescent="0.25">
      <c r="B4" t="s">
        <v>27</v>
      </c>
      <c r="C4" s="172">
        <v>22</v>
      </c>
    </row>
    <row r="5" spans="2:3" x14ac:dyDescent="0.25">
      <c r="B5" t="s">
        <v>37</v>
      </c>
      <c r="C5" s="172">
        <v>22</v>
      </c>
    </row>
    <row r="6" spans="2:3" x14ac:dyDescent="0.25">
      <c r="B6" t="s">
        <v>42</v>
      </c>
      <c r="C6" s="172">
        <v>28.5</v>
      </c>
    </row>
    <row r="8" spans="2:3" x14ac:dyDescent="0.25">
      <c r="B8" t="s">
        <v>115</v>
      </c>
      <c r="C8" s="172">
        <v>14</v>
      </c>
    </row>
  </sheetData>
  <hyperlinks>
    <hyperlink ref="B2" r:id="rId1" xr:uid="{AAA07C96-4692-4FDE-8456-90C929657E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Expense Report page 1</vt:lpstr>
      <vt:lpstr>Expense Report Page 2</vt:lpstr>
      <vt:lpstr>Expense Report Page 3</vt:lpstr>
      <vt:lpstr>Rates 2022-04-01</vt:lpstr>
      <vt:lpstr>'Expense Report page 1'!Expenses</vt:lpstr>
      <vt:lpstr>'Expense Report page 1'!Per_Diem_Types</vt:lpstr>
      <vt:lpstr>'Expense Report page 1'!PerDiem</vt:lpstr>
      <vt:lpstr>'Expense Report page 1'!PerDiemTypes</vt:lpstr>
      <vt:lpstr>'Expense Report page 1'!Print_Area</vt:lpstr>
      <vt:lpstr>'Expense Report Page 2'!Print_Area</vt:lpstr>
      <vt:lpstr>'Expense Report Page 3'!Print_Area</vt:lpstr>
    </vt:vector>
  </TitlesOfParts>
  <Company>Royal Roads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Administrator</dc:creator>
  <cp:lastModifiedBy>Lance Mayes</cp:lastModifiedBy>
  <cp:lastPrinted>2019-07-12T18:54:14Z</cp:lastPrinted>
  <dcterms:created xsi:type="dcterms:W3CDTF">2010-03-29T22:23:47Z</dcterms:created>
  <dcterms:modified xsi:type="dcterms:W3CDTF">2022-05-18T19:19:45Z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Local)">
    <vt:lpwstr>Royal Roads University</vt:lpwstr>
  </property>
  <property fmtid="{D5CDD505-2E9C-101B-9397-08002B2CF9AE}" pid="3" name="Retention Period">
    <vt:lpwstr>Long-Term</vt:lpwstr>
  </property>
</Properties>
</file>